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 firstSheet="2" activeTab="2"/>
  </bookViews>
  <sheets>
    <sheet name="плат 2019" sheetId="1" state="hidden" r:id="rId1"/>
    <sheet name="Лист1" sheetId="6" state="hidden" r:id="rId2"/>
    <sheet name="15 шк" sheetId="23" r:id="rId3"/>
  </sheets>
  <definedNames>
    <definedName name="а1" localSheetId="2">'плат 2019'!#REF!</definedName>
    <definedName name="а1">'плат 2019'!#REF!</definedName>
    <definedName name="_xlnm.Print_Area" localSheetId="2">'15 шк'!$A$1:$AR$6</definedName>
    <definedName name="_xlnm.Print_Area" localSheetId="0">'плат 2019'!$A$1:$A$1410</definedName>
  </definedNames>
  <calcPr calcId="145621"/>
</workbook>
</file>

<file path=xl/calcChain.xml><?xml version="1.0" encoding="utf-8"?>
<calcChain xmlns="http://schemas.openxmlformats.org/spreadsheetml/2006/main">
  <c r="I66" i="23" l="1"/>
  <c r="J66" i="23"/>
  <c r="K66" i="23"/>
  <c r="L66" i="23"/>
  <c r="M66" i="23"/>
  <c r="N66" i="23"/>
  <c r="O66" i="23"/>
  <c r="P66" i="23"/>
  <c r="Q66" i="23"/>
  <c r="R66" i="23"/>
  <c r="S66" i="23"/>
  <c r="T66" i="23"/>
  <c r="H82" i="23"/>
  <c r="H81" i="23"/>
  <c r="H80" i="23"/>
  <c r="H79" i="23"/>
  <c r="H78" i="23"/>
  <c r="H77" i="23"/>
  <c r="H76" i="23"/>
  <c r="H75" i="23"/>
  <c r="H74" i="23"/>
  <c r="H73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1" i="23"/>
  <c r="H70" i="23"/>
  <c r="H69" i="23"/>
  <c r="H68" i="23"/>
  <c r="H67" i="23"/>
  <c r="Q65" i="23" l="1"/>
  <c r="M65" i="23"/>
  <c r="I65" i="23"/>
  <c r="S65" i="23"/>
  <c r="O65" i="23"/>
  <c r="K65" i="23"/>
  <c r="H66" i="23"/>
  <c r="L65" i="23"/>
  <c r="P65" i="23"/>
  <c r="T65" i="23"/>
  <c r="R65" i="23"/>
  <c r="N65" i="23"/>
  <c r="J65" i="23"/>
  <c r="H72" i="23"/>
  <c r="I39" i="23"/>
  <c r="J39" i="23"/>
  <c r="K39" i="23"/>
  <c r="L39" i="23"/>
  <c r="M39" i="23"/>
  <c r="N39" i="23"/>
  <c r="O39" i="23"/>
  <c r="P39" i="23"/>
  <c r="Q39" i="23"/>
  <c r="R39" i="23"/>
  <c r="S39" i="23"/>
  <c r="T39" i="23"/>
  <c r="H65" i="23" l="1"/>
  <c r="I83" i="23"/>
  <c r="J83" i="23"/>
  <c r="K83" i="23"/>
  <c r="L83" i="23"/>
  <c r="M83" i="23"/>
  <c r="N83" i="23"/>
  <c r="O83" i="23"/>
  <c r="P83" i="23"/>
  <c r="Q83" i="23"/>
  <c r="R83" i="23"/>
  <c r="S83" i="23"/>
  <c r="T83" i="23"/>
  <c r="H88" i="23" l="1"/>
  <c r="H87" i="23" s="1"/>
  <c r="T87" i="23"/>
  <c r="S87" i="23"/>
  <c r="R87" i="23"/>
  <c r="Q87" i="23"/>
  <c r="P87" i="23"/>
  <c r="O87" i="23"/>
  <c r="N87" i="23"/>
  <c r="M87" i="23"/>
  <c r="L87" i="23"/>
  <c r="K87" i="23"/>
  <c r="J87" i="23"/>
  <c r="I87" i="23"/>
  <c r="H86" i="23"/>
  <c r="H85" i="23"/>
  <c r="H8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49" i="23"/>
  <c r="H48" i="23"/>
  <c r="H47" i="23"/>
  <c r="H46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4" i="23"/>
  <c r="H43" i="23"/>
  <c r="H42" i="23"/>
  <c r="H41" i="23"/>
  <c r="H40" i="23"/>
  <c r="H38" i="23"/>
  <c r="H37" i="23"/>
  <c r="H36" i="23"/>
  <c r="H35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T29" i="23"/>
  <c r="S29" i="23"/>
  <c r="R29" i="23"/>
  <c r="Q29" i="23"/>
  <c r="Q28" i="23" s="1"/>
  <c r="P29" i="23"/>
  <c r="O29" i="23"/>
  <c r="N29" i="23"/>
  <c r="M29" i="23"/>
  <c r="L29" i="23"/>
  <c r="K29" i="23"/>
  <c r="J29" i="23"/>
  <c r="I29" i="23"/>
  <c r="I28" i="23" s="1"/>
  <c r="H83" i="23" l="1"/>
  <c r="I89" i="23"/>
  <c r="Q89" i="23"/>
  <c r="R89" i="23"/>
  <c r="H34" i="23"/>
  <c r="H50" i="23"/>
  <c r="H45" i="23"/>
  <c r="H39" i="23"/>
  <c r="H33" i="23"/>
  <c r="M28" i="23"/>
  <c r="M89" i="23" s="1"/>
  <c r="H29" i="23"/>
  <c r="K28" i="23"/>
  <c r="K89" i="23" s="1"/>
  <c r="O28" i="23"/>
  <c r="O89" i="23" s="1"/>
  <c r="S28" i="23"/>
  <c r="S89" i="23" s="1"/>
  <c r="H30" i="23"/>
  <c r="H31" i="23"/>
  <c r="H32" i="23"/>
  <c r="J28" i="23"/>
  <c r="J89" i="23" s="1"/>
  <c r="L28" i="23"/>
  <c r="L89" i="23" s="1"/>
  <c r="N28" i="23"/>
  <c r="N89" i="23" s="1"/>
  <c r="P28" i="23"/>
  <c r="P89" i="23" s="1"/>
  <c r="R28" i="23"/>
  <c r="T28" i="23"/>
  <c r="T89" i="23" s="1"/>
  <c r="H28" i="23" l="1"/>
  <c r="H89" i="23" s="1"/>
  <c r="V58" i="23" l="1"/>
  <c r="V54" i="23"/>
  <c r="V37" i="23"/>
  <c r="U37" i="23"/>
  <c r="V36" i="23"/>
  <c r="U36" i="23"/>
  <c r="V33" i="23"/>
  <c r="U33" i="23"/>
  <c r="V32" i="23"/>
  <c r="U32" i="23"/>
  <c r="V31" i="23"/>
  <c r="U31" i="23"/>
  <c r="V29" i="23"/>
  <c r="V28" i="23" s="1"/>
  <c r="V89" i="23" s="1"/>
  <c r="U29" i="23"/>
  <c r="U28" i="23" l="1"/>
  <c r="U89" i="23" s="1"/>
  <c r="V88" i="23"/>
  <c r="U88" i="23" l="1"/>
  <c r="M81" i="1"/>
  <c r="I123" i="1" l="1"/>
  <c r="J123" i="1"/>
  <c r="K123" i="1"/>
  <c r="L123" i="1"/>
  <c r="M123" i="1"/>
  <c r="N123" i="1"/>
  <c r="O123" i="1"/>
  <c r="P123" i="1"/>
  <c r="Q123" i="1"/>
  <c r="R123" i="1"/>
  <c r="S123" i="1"/>
  <c r="T123" i="1"/>
  <c r="I79" i="1"/>
  <c r="F125" i="6" l="1"/>
  <c r="F124" i="6"/>
  <c r="F121" i="6" s="1"/>
  <c r="F123" i="6"/>
  <c r="F122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0" i="6"/>
  <c r="F117" i="6" s="1"/>
  <c r="F119" i="6"/>
  <c r="F118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6" i="6"/>
  <c r="F114" i="6" s="1"/>
  <c r="R115" i="6"/>
  <c r="F115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3" i="6"/>
  <c r="F110" i="6" s="1"/>
  <c r="F112" i="6"/>
  <c r="F111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09" i="6"/>
  <c r="F107" i="6" s="1"/>
  <c r="F108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F104" i="6"/>
  <c r="F103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F101" i="6"/>
  <c r="F99" i="6" s="1"/>
  <c r="F100" i="6"/>
  <c r="R99" i="6"/>
  <c r="Q99" i="6"/>
  <c r="P99" i="6"/>
  <c r="O99" i="6"/>
  <c r="N99" i="6"/>
  <c r="M99" i="6"/>
  <c r="L99" i="6"/>
  <c r="K99" i="6"/>
  <c r="J99" i="6"/>
  <c r="I99" i="6"/>
  <c r="H99" i="6"/>
  <c r="G99" i="6"/>
  <c r="F98" i="6"/>
  <c r="F97" i="6"/>
  <c r="F96" i="6" s="1"/>
  <c r="R96" i="6"/>
  <c r="Q96" i="6"/>
  <c r="P96" i="6"/>
  <c r="O96" i="6"/>
  <c r="N96" i="6"/>
  <c r="M96" i="6"/>
  <c r="L96" i="6"/>
  <c r="K96" i="6"/>
  <c r="J96" i="6"/>
  <c r="I96" i="6"/>
  <c r="H96" i="6"/>
  <c r="G96" i="6"/>
  <c r="F95" i="6"/>
  <c r="F94" i="6"/>
  <c r="F93" i="6"/>
  <c r="N92" i="6"/>
  <c r="M92" i="6"/>
  <c r="F92" i="6" s="1"/>
  <c r="F91" i="6"/>
  <c r="F90" i="6"/>
  <c r="R89" i="6"/>
  <c r="Q89" i="6"/>
  <c r="P89" i="6"/>
  <c r="P75" i="6" s="1"/>
  <c r="O89" i="6"/>
  <c r="O75" i="6" s="1"/>
  <c r="N89" i="6"/>
  <c r="M89" i="6"/>
  <c r="L89" i="6"/>
  <c r="K89" i="6"/>
  <c r="J89" i="6"/>
  <c r="I89" i="6"/>
  <c r="H89" i="6"/>
  <c r="F89" i="6"/>
  <c r="F88" i="6"/>
  <c r="F87" i="6"/>
  <c r="H86" i="6"/>
  <c r="H75" i="6" s="1"/>
  <c r="F86" i="6"/>
  <c r="K85" i="6"/>
  <c r="J85" i="6"/>
  <c r="I85" i="6"/>
  <c r="I75" i="6" s="1"/>
  <c r="F85" i="6"/>
  <c r="F84" i="6"/>
  <c r="F83" i="6"/>
  <c r="F82" i="6"/>
  <c r="F81" i="6"/>
  <c r="F80" i="6"/>
  <c r="F79" i="6"/>
  <c r="L78" i="6"/>
  <c r="L75" i="6" s="1"/>
  <c r="K78" i="6"/>
  <c r="F78" i="6" s="1"/>
  <c r="F77" i="6"/>
  <c r="L76" i="6"/>
  <c r="K76" i="6"/>
  <c r="F76" i="6" s="1"/>
  <c r="R75" i="6"/>
  <c r="Q75" i="6"/>
  <c r="N75" i="6"/>
  <c r="M75" i="6"/>
  <c r="J75" i="6"/>
  <c r="G75" i="6"/>
  <c r="F74" i="6"/>
  <c r="F73" i="6"/>
  <c r="F72" i="6"/>
  <c r="F71" i="6"/>
  <c r="R70" i="6"/>
  <c r="Q70" i="6"/>
  <c r="P70" i="6"/>
  <c r="O70" i="6"/>
  <c r="N70" i="6"/>
  <c r="M70" i="6"/>
  <c r="L70" i="6"/>
  <c r="K70" i="6"/>
  <c r="J70" i="6"/>
  <c r="I70" i="6"/>
  <c r="H70" i="6"/>
  <c r="G70" i="6"/>
  <c r="F69" i="6"/>
  <c r="F68" i="6"/>
  <c r="F67" i="6"/>
  <c r="F66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F64" i="6"/>
  <c r="F63" i="6"/>
  <c r="F62" i="6"/>
  <c r="F61" i="6"/>
  <c r="F60" i="6" s="1"/>
  <c r="R60" i="6"/>
  <c r="Q60" i="6"/>
  <c r="P60" i="6"/>
  <c r="O60" i="6"/>
  <c r="N60" i="6"/>
  <c r="M60" i="6"/>
  <c r="L60" i="6"/>
  <c r="K60" i="6"/>
  <c r="J60" i="6"/>
  <c r="I60" i="6"/>
  <c r="H60" i="6"/>
  <c r="G60" i="6"/>
  <c r="F59" i="6"/>
  <c r="F58" i="6"/>
  <c r="F57" i="6"/>
  <c r="F56" i="6"/>
  <c r="R55" i="6"/>
  <c r="Q55" i="6"/>
  <c r="P55" i="6"/>
  <c r="P39" i="6" s="1"/>
  <c r="O55" i="6"/>
  <c r="N55" i="6"/>
  <c r="M55" i="6"/>
  <c r="L55" i="6"/>
  <c r="L39" i="6" s="1"/>
  <c r="K55" i="6"/>
  <c r="J55" i="6"/>
  <c r="I55" i="6"/>
  <c r="H55" i="6"/>
  <c r="H39" i="6" s="1"/>
  <c r="G55" i="6"/>
  <c r="F55" i="6" s="1"/>
  <c r="F54" i="6"/>
  <c r="F53" i="6"/>
  <c r="F52" i="6"/>
  <c r="F51" i="6"/>
  <c r="R50" i="6"/>
  <c r="Q50" i="6"/>
  <c r="P50" i="6"/>
  <c r="O50" i="6"/>
  <c r="N50" i="6"/>
  <c r="M50" i="6"/>
  <c r="L50" i="6"/>
  <c r="K50" i="6"/>
  <c r="J50" i="6"/>
  <c r="I50" i="6"/>
  <c r="H50" i="6"/>
  <c r="G50" i="6"/>
  <c r="F49" i="6"/>
  <c r="F48" i="6"/>
  <c r="F47" i="6"/>
  <c r="F46" i="6"/>
  <c r="R45" i="6"/>
  <c r="Q45" i="6"/>
  <c r="Q39" i="6" s="1"/>
  <c r="Q38" i="6" s="1"/>
  <c r="P45" i="6"/>
  <c r="O45" i="6"/>
  <c r="N45" i="6"/>
  <c r="M45" i="6"/>
  <c r="M39" i="6" s="1"/>
  <c r="M38" i="6" s="1"/>
  <c r="L45" i="6"/>
  <c r="K45" i="6"/>
  <c r="J45" i="6"/>
  <c r="I45" i="6"/>
  <c r="F45" i="6" s="1"/>
  <c r="H45" i="6"/>
  <c r="G45" i="6"/>
  <c r="F44" i="6"/>
  <c r="F43" i="6"/>
  <c r="F42" i="6"/>
  <c r="F41" i="6"/>
  <c r="R40" i="6"/>
  <c r="R39" i="6" s="1"/>
  <c r="R38" i="6" s="1"/>
  <c r="Q40" i="6"/>
  <c r="P40" i="6"/>
  <c r="O40" i="6"/>
  <c r="N40" i="6"/>
  <c r="N39" i="6" s="1"/>
  <c r="N38" i="6" s="1"/>
  <c r="M40" i="6"/>
  <c r="L40" i="6"/>
  <c r="K40" i="6"/>
  <c r="J40" i="6"/>
  <c r="J39" i="6" s="1"/>
  <c r="J38" i="6" s="1"/>
  <c r="I40" i="6"/>
  <c r="H40" i="6"/>
  <c r="G40" i="6"/>
  <c r="F40" i="6"/>
  <c r="O39" i="6"/>
  <c r="O38" i="6" s="1"/>
  <c r="K39" i="6"/>
  <c r="G39" i="6"/>
  <c r="G38" i="6"/>
  <c r="F37" i="6"/>
  <c r="R36" i="6"/>
  <c r="P36" i="6"/>
  <c r="O36" i="6"/>
  <c r="O23" i="6" s="1"/>
  <c r="L36" i="6"/>
  <c r="I36" i="6"/>
  <c r="H36" i="6"/>
  <c r="F35" i="6"/>
  <c r="F34" i="6"/>
  <c r="F33" i="6"/>
  <c r="F32" i="6"/>
  <c r="F31" i="6"/>
  <c r="I30" i="6"/>
  <c r="F30" i="6"/>
  <c r="Q29" i="6"/>
  <c r="P29" i="6"/>
  <c r="P23" i="6" s="1"/>
  <c r="O29" i="6"/>
  <c r="N29" i="6"/>
  <c r="M29" i="6"/>
  <c r="L29" i="6"/>
  <c r="L23" i="6" s="1"/>
  <c r="K29" i="6"/>
  <c r="J29" i="6"/>
  <c r="I29" i="6"/>
  <c r="H29" i="6"/>
  <c r="H23" i="6" s="1"/>
  <c r="G29" i="6"/>
  <c r="F28" i="6"/>
  <c r="F27" i="6"/>
  <c r="F26" i="6"/>
  <c r="M25" i="6"/>
  <c r="L25" i="6"/>
  <c r="F25" i="6" s="1"/>
  <c r="R24" i="6"/>
  <c r="R29" i="6" s="1"/>
  <c r="R23" i="6" s="1"/>
  <c r="Q23" i="6"/>
  <c r="N23" i="6"/>
  <c r="M23" i="6"/>
  <c r="K23" i="6"/>
  <c r="J23" i="6"/>
  <c r="I23" i="6"/>
  <c r="G23" i="6"/>
  <c r="F22" i="6"/>
  <c r="F21" i="6"/>
  <c r="F20" i="6" s="1"/>
  <c r="R20" i="6"/>
  <c r="Q20" i="6"/>
  <c r="P20" i="6"/>
  <c r="O20" i="6"/>
  <c r="N20" i="6"/>
  <c r="M20" i="6"/>
  <c r="L20" i="6"/>
  <c r="K20" i="6"/>
  <c r="J20" i="6"/>
  <c r="I20" i="6"/>
  <c r="H20" i="6"/>
  <c r="G20" i="6"/>
  <c r="G126" i="6" s="1"/>
  <c r="H82" i="1"/>
  <c r="I24" i="1"/>
  <c r="J24" i="1"/>
  <c r="K24" i="1"/>
  <c r="L24" i="1"/>
  <c r="M24" i="1"/>
  <c r="N24" i="1"/>
  <c r="O24" i="1"/>
  <c r="P24" i="1"/>
  <c r="Q24" i="1"/>
  <c r="R24" i="1"/>
  <c r="S24" i="1"/>
  <c r="T24" i="1"/>
  <c r="H78" i="1"/>
  <c r="H77" i="1"/>
  <c r="H76" i="1"/>
  <c r="H75" i="1"/>
  <c r="T74" i="1"/>
  <c r="S74" i="1"/>
  <c r="R74" i="1"/>
  <c r="Q74" i="1"/>
  <c r="P74" i="1"/>
  <c r="O74" i="1"/>
  <c r="N74" i="1"/>
  <c r="M74" i="1"/>
  <c r="L74" i="1"/>
  <c r="K74" i="1"/>
  <c r="J74" i="1"/>
  <c r="I74" i="1"/>
  <c r="M80" i="1"/>
  <c r="K34" i="1"/>
  <c r="L27" i="1"/>
  <c r="L23" i="1" s="1"/>
  <c r="M27" i="1"/>
  <c r="M23" i="1" s="1"/>
  <c r="P27" i="1"/>
  <c r="P23" i="1" s="1"/>
  <c r="S27" i="1"/>
  <c r="I27" i="1"/>
  <c r="I23" i="1" s="1"/>
  <c r="I44" i="1"/>
  <c r="J44" i="1"/>
  <c r="K44" i="1"/>
  <c r="L44" i="1"/>
  <c r="M44" i="1"/>
  <c r="N44" i="1"/>
  <c r="O44" i="1"/>
  <c r="P44" i="1"/>
  <c r="Q44" i="1"/>
  <c r="R44" i="1"/>
  <c r="S44" i="1"/>
  <c r="T44" i="1"/>
  <c r="H45" i="1"/>
  <c r="O94" i="1"/>
  <c r="P94" i="1"/>
  <c r="H38" i="6" l="1"/>
  <c r="H126" i="6" s="1"/>
  <c r="L38" i="6"/>
  <c r="P38" i="6"/>
  <c r="O126" i="6"/>
  <c r="M126" i="6"/>
  <c r="Q126" i="6"/>
  <c r="I39" i="6"/>
  <c r="I38" i="6" s="1"/>
  <c r="I126" i="6" s="1"/>
  <c r="F50" i="6"/>
  <c r="S23" i="1"/>
  <c r="J126" i="6"/>
  <c r="N126" i="6"/>
  <c r="R126" i="6"/>
  <c r="L126" i="6"/>
  <c r="P126" i="6"/>
  <c r="F36" i="6"/>
  <c r="F70" i="6"/>
  <c r="K75" i="6"/>
  <c r="K38" i="6" s="1"/>
  <c r="K126" i="6" s="1"/>
  <c r="F29" i="6"/>
  <c r="F75" i="6"/>
  <c r="F24" i="6"/>
  <c r="H74" i="1"/>
  <c r="F23" i="6" l="1"/>
  <c r="F39" i="6"/>
  <c r="F38" i="6" s="1"/>
  <c r="F126" i="6" s="1"/>
  <c r="J92" i="1" l="1"/>
  <c r="T92" i="1"/>
  <c r="T79" i="1" s="1"/>
  <c r="S92" i="1"/>
  <c r="S79" i="1" s="1"/>
  <c r="R92" i="1"/>
  <c r="R79" i="1" s="1"/>
  <c r="Q92" i="1"/>
  <c r="Q79" i="1" s="1"/>
  <c r="P92" i="1"/>
  <c r="P79" i="1" s="1"/>
  <c r="O92" i="1"/>
  <c r="O79" i="1" s="1"/>
  <c r="N92" i="1"/>
  <c r="M92" i="1"/>
  <c r="L92" i="1"/>
  <c r="K92" i="1"/>
  <c r="J89" i="1"/>
  <c r="J79" i="1" s="1"/>
  <c r="M88" i="1"/>
  <c r="L88" i="1"/>
  <c r="L79" i="1" s="1"/>
  <c r="K88" i="1"/>
  <c r="N81" i="1"/>
  <c r="N80" i="1"/>
  <c r="J40" i="1"/>
  <c r="J27" i="1" s="1"/>
  <c r="J23" i="1" s="1"/>
  <c r="R40" i="1"/>
  <c r="R27" i="1" s="1"/>
  <c r="R23" i="1" s="1"/>
  <c r="K40" i="1"/>
  <c r="K27" i="1" s="1"/>
  <c r="K23" i="1" s="1"/>
  <c r="T40" i="1"/>
  <c r="Q40" i="1"/>
  <c r="Q27" i="1" s="1"/>
  <c r="Q23" i="1" s="1"/>
  <c r="N40" i="1"/>
  <c r="N29" i="1"/>
  <c r="O29" i="1"/>
  <c r="O27" i="1" s="1"/>
  <c r="O23" i="1" s="1"/>
  <c r="T28" i="1"/>
  <c r="K54" i="1"/>
  <c r="H25" i="1"/>
  <c r="H26" i="1"/>
  <c r="T117" i="1"/>
  <c r="H117" i="1" s="1"/>
  <c r="H118" i="1"/>
  <c r="N116" i="1"/>
  <c r="L116" i="1"/>
  <c r="I116" i="1"/>
  <c r="K116" i="1"/>
  <c r="M116" i="1"/>
  <c r="O116" i="1"/>
  <c r="P116" i="1"/>
  <c r="Q116" i="1"/>
  <c r="R116" i="1"/>
  <c r="S116" i="1"/>
  <c r="H80" i="1" l="1"/>
  <c r="N79" i="1"/>
  <c r="M79" i="1"/>
  <c r="K79" i="1"/>
  <c r="N27" i="1"/>
  <c r="N23" i="1" s="1"/>
  <c r="T27" i="1"/>
  <c r="T23" i="1" s="1"/>
  <c r="H24" i="1"/>
  <c r="T116" i="1"/>
  <c r="H116" i="1"/>
  <c r="J116" i="1"/>
  <c r="H71" i="1"/>
  <c r="H72" i="1"/>
  <c r="H73" i="1"/>
  <c r="H70" i="1"/>
  <c r="I69" i="1"/>
  <c r="J69" i="1"/>
  <c r="K69" i="1"/>
  <c r="L69" i="1"/>
  <c r="M69" i="1"/>
  <c r="N69" i="1"/>
  <c r="O69" i="1"/>
  <c r="P69" i="1"/>
  <c r="Q69" i="1"/>
  <c r="R69" i="1"/>
  <c r="S69" i="1"/>
  <c r="T69" i="1"/>
  <c r="H68" i="1"/>
  <c r="H66" i="1"/>
  <c r="H67" i="1"/>
  <c r="H65" i="1"/>
  <c r="I64" i="1"/>
  <c r="J64" i="1"/>
  <c r="K64" i="1"/>
  <c r="L64" i="1"/>
  <c r="M64" i="1"/>
  <c r="N64" i="1"/>
  <c r="O64" i="1"/>
  <c r="P64" i="1"/>
  <c r="Q64" i="1"/>
  <c r="R64" i="1"/>
  <c r="S64" i="1"/>
  <c r="T64" i="1"/>
  <c r="H64" i="1" l="1"/>
  <c r="H69" i="1"/>
  <c r="H103" i="1"/>
  <c r="H102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H101" i="1" l="1"/>
  <c r="H126" i="1" l="1"/>
  <c r="H125" i="1"/>
  <c r="H124" i="1"/>
  <c r="H123" i="1" s="1"/>
  <c r="H122" i="1"/>
  <c r="H121" i="1"/>
  <c r="S112" i="1"/>
  <c r="O112" i="1"/>
  <c r="M112" i="1"/>
  <c r="K112" i="1"/>
  <c r="H115" i="1"/>
  <c r="Q112" i="1"/>
  <c r="H114" i="1"/>
  <c r="T112" i="1"/>
  <c r="P112" i="1"/>
  <c r="L112" i="1"/>
  <c r="H113" i="1"/>
  <c r="H112" i="1" s="1"/>
  <c r="R112" i="1"/>
  <c r="N112" i="1"/>
  <c r="J112" i="1"/>
  <c r="I112" i="1"/>
  <c r="H111" i="1"/>
  <c r="H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8" i="1"/>
  <c r="H107" i="1" s="1"/>
  <c r="T107" i="1"/>
  <c r="S107" i="1"/>
  <c r="R107" i="1"/>
  <c r="Q107" i="1"/>
  <c r="P107" i="1"/>
  <c r="O107" i="1"/>
  <c r="N107" i="1"/>
  <c r="M107" i="1"/>
  <c r="L107" i="1"/>
  <c r="K107" i="1"/>
  <c r="J107" i="1"/>
  <c r="I107" i="1"/>
  <c r="N104" i="1"/>
  <c r="L104" i="1"/>
  <c r="H106" i="1"/>
  <c r="S104" i="1"/>
  <c r="H105" i="1"/>
  <c r="T104" i="1"/>
  <c r="R104" i="1"/>
  <c r="Q104" i="1"/>
  <c r="P104" i="1"/>
  <c r="O104" i="1"/>
  <c r="M104" i="1"/>
  <c r="K104" i="1"/>
  <c r="I104" i="1"/>
  <c r="Q98" i="1"/>
  <c r="H100" i="1"/>
  <c r="T98" i="1"/>
  <c r="R98" i="1"/>
  <c r="P98" i="1"/>
  <c r="N98" i="1"/>
  <c r="H99" i="1"/>
  <c r="S98" i="1"/>
  <c r="O98" i="1"/>
  <c r="L98" i="1"/>
  <c r="K98" i="1"/>
  <c r="J98" i="1"/>
  <c r="I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63" i="1"/>
  <c r="H62" i="1"/>
  <c r="T59" i="1"/>
  <c r="H61" i="1"/>
  <c r="R59" i="1"/>
  <c r="Q59" i="1"/>
  <c r="P59" i="1"/>
  <c r="O59" i="1"/>
  <c r="N59" i="1"/>
  <c r="M59" i="1"/>
  <c r="L59" i="1"/>
  <c r="K59" i="1"/>
  <c r="J59" i="1"/>
  <c r="I59" i="1"/>
  <c r="S54" i="1"/>
  <c r="H58" i="1"/>
  <c r="P54" i="1"/>
  <c r="H57" i="1"/>
  <c r="H56" i="1"/>
  <c r="T54" i="1"/>
  <c r="R54" i="1"/>
  <c r="O54" i="1"/>
  <c r="H55" i="1"/>
  <c r="Q54" i="1"/>
  <c r="N54" i="1"/>
  <c r="M54" i="1"/>
  <c r="L54" i="1"/>
  <c r="J54" i="1"/>
  <c r="I54" i="1"/>
  <c r="R49" i="1"/>
  <c r="H53" i="1"/>
  <c r="H52" i="1"/>
  <c r="H51" i="1"/>
  <c r="T49" i="1"/>
  <c r="P49" i="1"/>
  <c r="P43" i="1" s="1"/>
  <c r="O49" i="1"/>
  <c r="O43" i="1" s="1"/>
  <c r="N49" i="1"/>
  <c r="N43" i="1" s="1"/>
  <c r="M49" i="1"/>
  <c r="M43" i="1" s="1"/>
  <c r="L49" i="1"/>
  <c r="L43" i="1" s="1"/>
  <c r="K49" i="1"/>
  <c r="K43" i="1" s="1"/>
  <c r="J49" i="1"/>
  <c r="I49" i="1"/>
  <c r="H48" i="1"/>
  <c r="H47" i="1"/>
  <c r="H46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I43" i="1" l="1"/>
  <c r="T43" i="1"/>
  <c r="R43" i="1"/>
  <c r="J43" i="1"/>
  <c r="H44" i="1"/>
  <c r="M42" i="1"/>
  <c r="H27" i="1"/>
  <c r="H23" i="1" s="1"/>
  <c r="I42" i="1"/>
  <c r="H109" i="1"/>
  <c r="K42" i="1"/>
  <c r="O42" i="1"/>
  <c r="H104" i="1"/>
  <c r="H60" i="1"/>
  <c r="S59" i="1"/>
  <c r="H59" i="1" s="1"/>
  <c r="H50" i="1"/>
  <c r="Q49" i="1"/>
  <c r="Q43" i="1" s="1"/>
  <c r="S49" i="1"/>
  <c r="H54" i="1"/>
  <c r="H81" i="1"/>
  <c r="H79" i="1" s="1"/>
  <c r="M98" i="1"/>
  <c r="H98" i="1"/>
  <c r="J104" i="1"/>
  <c r="S43" i="1" l="1"/>
  <c r="L42" i="1"/>
  <c r="N42" i="1"/>
  <c r="J42" i="1"/>
  <c r="S42" i="1"/>
  <c r="T42" i="1"/>
  <c r="H49" i="1"/>
  <c r="H43" i="1" s="1"/>
  <c r="H42" i="1" s="1"/>
  <c r="Q42" i="1"/>
  <c r="P42" i="1"/>
  <c r="R42" i="1"/>
  <c r="U1809" i="1" l="1"/>
  <c r="X1386" i="1" l="1"/>
  <c r="Y1386" i="1"/>
  <c r="Z1386" i="1"/>
  <c r="AA1386" i="1"/>
  <c r="W1386" i="1"/>
  <c r="Z1410" i="1" l="1"/>
  <c r="X1410" i="1"/>
  <c r="W1410" i="1"/>
  <c r="Y1410" i="1"/>
  <c r="V1410" i="1"/>
  <c r="H120" i="1" l="1"/>
  <c r="H119" i="1" s="1"/>
  <c r="H127" i="1" s="1"/>
  <c r="R119" i="1"/>
  <c r="R127" i="1" s="1"/>
  <c r="K119" i="1"/>
  <c r="K127" i="1" s="1"/>
  <c r="I119" i="1"/>
  <c r="I127" i="1" s="1"/>
  <c r="P119" i="1"/>
  <c r="P127" i="1" s="1"/>
  <c r="J119" i="1"/>
  <c r="J127" i="1" s="1"/>
  <c r="Q119" i="1"/>
  <c r="Q127" i="1" s="1"/>
  <c r="L119" i="1"/>
  <c r="L127" i="1" s="1"/>
  <c r="O119" i="1"/>
  <c r="O127" i="1" s="1"/>
  <c r="M119" i="1"/>
  <c r="M127" i="1" s="1"/>
  <c r="N119" i="1"/>
  <c r="N127" i="1" s="1"/>
  <c r="S119" i="1"/>
  <c r="S127" i="1" s="1"/>
  <c r="T119" i="1"/>
  <c r="T127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2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21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322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42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52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631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75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86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98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10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23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354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474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59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A171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<sst xmlns="http://schemas.openxmlformats.org/spreadsheetml/2006/main" count="628" uniqueCount="150">
  <si>
    <t xml:space="preserve"> </t>
  </si>
  <si>
    <t xml:space="preserve">                                                  </t>
  </si>
  <si>
    <t xml:space="preserve"> Төлемдер бойынша мемлекеттік мекемені қаржыландырудың жеке жоспары</t>
  </si>
  <si>
    <t>Өңір  _________3030 Сәтбаев қаласы</t>
  </si>
  <si>
    <t>Бюджеттердің түрі _______ жергілікті</t>
  </si>
  <si>
    <t>Өлшем бірлігі_________ мың.тенге</t>
  </si>
  <si>
    <t xml:space="preserve">Бюджеттік бағдарламалардың әкімшісі_________________«Сәтбаев қаласының білім  бөлімі» ММ-сі </t>
  </si>
  <si>
    <t>Әкімшінің коды</t>
  </si>
  <si>
    <t>ММ коды</t>
  </si>
  <si>
    <t>бағдарлама</t>
  </si>
  <si>
    <t>кіші бағдарлама</t>
  </si>
  <si>
    <t>ерекшелік</t>
  </si>
  <si>
    <t>Шығыстардың атауы</t>
  </si>
  <si>
    <t>Бір жылға арналған қаржылық жоспар</t>
  </si>
  <si>
    <t>Айлар бойынша жоспар</t>
  </si>
  <si>
    <t>қаңтар</t>
  </si>
  <si>
    <t xml:space="preserve">ақпан </t>
  </si>
  <si>
    <t xml:space="preserve">наурыз </t>
  </si>
  <si>
    <t>сәуір</t>
  </si>
  <si>
    <t>мамыр</t>
  </si>
  <si>
    <t>маусым</t>
  </si>
  <si>
    <t>шілде</t>
  </si>
  <si>
    <t>тамыз</t>
  </si>
  <si>
    <t>қыркүйек</t>
  </si>
  <si>
    <t>казан</t>
  </si>
  <si>
    <t>қараша</t>
  </si>
  <si>
    <t>желтоқсан</t>
  </si>
  <si>
    <t>Ауданның (облыстық маңызы бар қаланың) білім бөлімі</t>
  </si>
  <si>
    <t xml:space="preserve">«Сәтбаев қаласының білім   бөлімі» ММ-сі </t>
  </si>
  <si>
    <t>Өзге де қызметтер мен жұмыстарға ақы төлеу</t>
  </si>
  <si>
    <t>015</t>
  </si>
  <si>
    <t>Жергілікті бюджет қаражаты есебінен</t>
  </si>
  <si>
    <t>Еңбекке ақы  төлеу</t>
  </si>
  <si>
    <t>Өтемақы төлемдері</t>
  </si>
  <si>
    <t>Әлеуметтік салық</t>
  </si>
  <si>
    <t>Мемлекеттiк әлеуметтiк сақтандыру қорына әлеуметтiк аударымдар</t>
  </si>
  <si>
    <t>Өзге де қорларды сатып алу</t>
  </si>
  <si>
    <t>Отын, жанар-жағар май материалдарын  сатып алу</t>
  </si>
  <si>
    <t>Байланыс қызметтеріне ақы төлеу</t>
  </si>
  <si>
    <t>Ел ішіндегі іссапарлар мен қызметтік сапарлар</t>
  </si>
  <si>
    <t>Өзге де ағымдағы шығындар</t>
  </si>
  <si>
    <t>Жеке тұлғаларға берілетін трансферттер</t>
  </si>
  <si>
    <t>Машиналар, жабдықтар, өндірістік және шаруашылық мүккамал құралдарын сатып алу</t>
  </si>
  <si>
    <t>001</t>
  </si>
  <si>
    <t>Жергілікті деңгейде білім беру саласындағы мемлекеттік саясатты іске асыру жөніндегі қызметтер</t>
  </si>
  <si>
    <t>Міндетті сақтандыру  жарналары</t>
  </si>
  <si>
    <t>Техникалық персоналдың еңбегіне ақы төлеу</t>
  </si>
  <si>
    <t xml:space="preserve">Техникалық персонал бойынша жұмыс берушілердің жарналары </t>
  </si>
  <si>
    <t>Техникалық персоналдың ел ішіндегі іссапарлар мен қызметтік сапарлары</t>
  </si>
  <si>
    <t>030</t>
  </si>
  <si>
    <t>Патронат тәрбиешілерге берілген баланы (балаларды) асырап бағу</t>
  </si>
  <si>
    <t>Барлығы</t>
  </si>
  <si>
    <t>Қаржыландырудың жеке жоспарын жасауға жауапты</t>
  </si>
  <si>
    <t>_________________________________</t>
  </si>
  <si>
    <t xml:space="preserve">               </t>
  </si>
  <si>
    <t xml:space="preserve">                             (қолы)</t>
  </si>
  <si>
    <t xml:space="preserve">      (қолды таратып жазу)</t>
  </si>
  <si>
    <t>Патронат тәрбиешілерге еңбек ақы төлеу</t>
  </si>
  <si>
    <t>003</t>
  </si>
  <si>
    <t>Міндетті сақтандыру жарналары</t>
  </si>
  <si>
    <t>Дәрi-дәрмектер және медициналық мақсаттағы өзге де құралдарды сатып алу</t>
  </si>
  <si>
    <t>Коммуналдық қызметтерге ақы төлеу</t>
  </si>
  <si>
    <t>Көлiктiк қызмет көрсетулерге ақы төлеу</t>
  </si>
  <si>
    <t>Жалпыға бiрдей мiндеттi орта бiлiм қорының шығындары</t>
  </si>
  <si>
    <t>Өзге де негізгі құралдарды сатып алу</t>
  </si>
  <si>
    <t>005</t>
  </si>
  <si>
    <t>Ауданның (областык маңызы бар қаланың) мемлекеттік білім беру мекемелер үшін оқулықтар мен оқу-әдiстемелiк кешендерді сатып алу және жеткізу</t>
  </si>
  <si>
    <t>006</t>
  </si>
  <si>
    <t xml:space="preserve">Балаларға  қосымша білім беру  </t>
  </si>
  <si>
    <t>007</t>
  </si>
  <si>
    <t>Аудандық (қалалалық) ауқымдағы мектеп олимпиадаларын және мектептен тыс іс-шараларды өткiзу</t>
  </si>
  <si>
    <t>008</t>
  </si>
  <si>
    <t>000</t>
  </si>
  <si>
    <t xml:space="preserve">Жергілікті өкілді органдардың шешімі бойынша білім беру ұйымдарының күндізгі оқу нысанында мен тәрбиеленушілерді қоғамдық көлікте (таксиден басқа) жеңілдікпен жол жүру түрінде әлеуметтік қолдау </t>
  </si>
  <si>
    <t xml:space="preserve">Жетім баланы (жетім балаларды) және ата-аналарының қамқорынсыз қалған баланы (балаларды) күтіп-ұстауға асыраушыларына  ай сайынғы ақшалай қаражат төлемдері </t>
  </si>
  <si>
    <t>040</t>
  </si>
  <si>
    <t>067</t>
  </si>
  <si>
    <t>Мемлекеттік кәсіпорындарды материалдық- техникалық жарақтандыру</t>
  </si>
  <si>
    <t>011</t>
  </si>
  <si>
    <t>Республикалық бюджеттен берілетін трансферттер есебiнен</t>
  </si>
  <si>
    <t>Мемлекеттік әлеуметтік сақтандыру қорына әлеуметтік аударымдар</t>
  </si>
  <si>
    <t>Міндетті әлеуметтік медициналық сақтандыруға аударымдарды төлеуге арналған шығыстар</t>
  </si>
  <si>
    <t>Жалпы білім беру</t>
  </si>
  <si>
    <t>Мемлекеттік кәсіпорындардың жайларын, ғимараттарын, құрылыстарын күрделі жөндеу</t>
  </si>
  <si>
    <t>Мектепке дейінгі білім беру ұйымдарында мемлекеттік білім беру тапсырысын іске асыруға</t>
  </si>
  <si>
    <t>Халықтың компьютерлік сауаттылығын арттыруды қамтамасыз ету</t>
  </si>
  <si>
    <t>068</t>
  </si>
  <si>
    <t>Еңбекке ақы төлеу</t>
  </si>
  <si>
    <t xml:space="preserve">Жұмыс берушілердің жарналары </t>
  </si>
  <si>
    <t>Ведомстволық бағыныстағы мемлекеттік мекемелер мен ұйымдардың күрделі шығыстары</t>
  </si>
  <si>
    <t>Кезең _______2018</t>
  </si>
  <si>
    <t xml:space="preserve">Мемлекеттік мекеме____________________ «Сәтбаев қаласының білім бөлімі» ММ-сі </t>
  </si>
  <si>
    <t>Қосымша ақшалай төлемдер</t>
  </si>
  <si>
    <t xml:space="preserve">Елден тыс жерлерге іс-сапарлар мен қызметтік іс-сапарлар </t>
  </si>
  <si>
    <t>Бюджеттің атқарылуы және оған 
кассалық қызмет көрсету    
ережесіне 2-қосымша</t>
  </si>
  <si>
    <t xml:space="preserve">Республикалық бюджеттен берілетін трансферттер есебiнен </t>
  </si>
  <si>
    <t>Республикалық бюджеттен берілетін трансферттер есебiнен /тілдік курс/</t>
  </si>
  <si>
    <t>Республикалық бюджеттен берілетін трансферттер есебiнен /қызметкерді алмастыру үшін/</t>
  </si>
  <si>
    <t>Республикалық бюджеттен берілетін трансферттер есебiнен /жанартылған білім беру үшін/</t>
  </si>
  <si>
    <t>Республикалық бюджеттен берілетін трансферттер есебiнен /ұлттық біліктілік тесттен өткені үшін/</t>
  </si>
  <si>
    <t>Г.Нурмуханова</t>
  </si>
  <si>
    <t>мемлекеттік мекеменің құрылымдық бөлімшесінің басшысының м.а.</t>
  </si>
  <si>
    <t xml:space="preserve">                                             "Бекітемін"</t>
  </si>
  <si>
    <t xml:space="preserve">                                                        Бюджеттік бағдарламалар </t>
  </si>
  <si>
    <t xml:space="preserve">                                әкімшісінің басшысы</t>
  </si>
  <si>
    <t xml:space="preserve">    _______________________ Б.Акишбеков</t>
  </si>
  <si>
    <t>10 қаңтар 2019 ж.</t>
  </si>
  <si>
    <t>Республикалық бюджеттен берілетін трансферттер есебiнен /педагог-психологтардың педагогикалық шеберлік біліктілігі үшін қоымша ақы/</t>
  </si>
  <si>
    <t>Республикалық бюджеттен берілетін трансферттер есебiнен //педагог-психологтардың лауазымдық айлықақыларының мөлшерін ұлғайтуға/</t>
  </si>
  <si>
    <t>Республикалық бюджеттен берілетін трансферттер есебiнен / қызметкерлердің лауазымдық айлықақыларының мөлшерін ұлғайтуға</t>
  </si>
  <si>
    <t>Бюджеттің атқарылуы және оған 
кассалық қызмет көрсету    
ережесіне 28-қосымша</t>
  </si>
  <si>
    <t>Функционалдық топ</t>
  </si>
  <si>
    <t>Әкімші</t>
  </si>
  <si>
    <t>бюджеттік бағдарламалардың әкімшісі</t>
  </si>
  <si>
    <t>2019 жылға қаңтар айына арналған төлемдер жөніндегі  мемлекеттік мекемелерді</t>
  </si>
  <si>
    <t>қаржыландырудың жеке жоспарын өзгертуге арналған №1  өтінім</t>
  </si>
  <si>
    <t>(мемлекеттік мекеме атауы)</t>
  </si>
  <si>
    <t>білім  бөлімі"ММ-сі</t>
  </si>
  <si>
    <t>"Сәтбаев қаласының білім  бөлімі"ММ-сі</t>
  </si>
  <si>
    <t xml:space="preserve">                                                                               бағдарламалар,кіші бағдарламалар және ерекшеліктер бойынша өзгеріс енгізуді сұрайды                                                                   мың.теңге</t>
  </si>
  <si>
    <t>функционалдық топ</t>
  </si>
  <si>
    <t>әкімші</t>
  </si>
  <si>
    <r>
      <rPr>
        <b/>
        <sz val="12"/>
        <rFont val="Times New Roman"/>
        <family val="1"/>
        <charset val="204"/>
      </rPr>
      <t>"10" қаңтар 2019 ж.</t>
    </r>
    <r>
      <rPr>
        <b/>
        <u/>
        <sz val="12"/>
        <rFont val="Times New Roman"/>
        <family val="1"/>
        <charset val="204"/>
      </rPr>
      <t xml:space="preserve">  464 "Сәтбаев қаласының</t>
    </r>
  </si>
  <si>
    <t xml:space="preserve">  мың.теңге</t>
  </si>
  <si>
    <t>Төлемдер бойынша бюджеттік бағдарламаларды
қаржыландыру жоспары</t>
  </si>
  <si>
    <t>Өлшем бірлігі _______ мың теңге</t>
  </si>
  <si>
    <t>Өңір _________3030  Сәтбаев қаласы</t>
  </si>
  <si>
    <t>Бюджеттің түрі___________ жергілікті</t>
  </si>
  <si>
    <t xml:space="preserve">  Бюджеттің атқарылуы және оған 
  кассалық қызмет көрсету    
  ережесіне 8-қосымша</t>
  </si>
  <si>
    <t>Орта білім беру ұйымдарын жан басына шаққандағы қаржыландыруды сынақтан өткізуге</t>
  </si>
  <si>
    <t>Мемлекеттік орта білім беру ұйымдарының педагогтарына біліктілік санаты үшін қосымша ақы</t>
  </si>
  <si>
    <t>Мемлекеттік орта білім беру ұйымдары педагогтарының еңбекақысын ұлғайтуға</t>
  </si>
  <si>
    <t xml:space="preserve">                          "Бекітемін"</t>
  </si>
  <si>
    <t>категория</t>
  </si>
  <si>
    <r>
      <t>Кезең_</t>
    </r>
    <r>
      <rPr>
        <u/>
        <sz val="14"/>
        <rFont val="Times New Roman"/>
        <family val="1"/>
        <charset val="204"/>
      </rPr>
      <t>________</t>
    </r>
    <r>
      <rPr>
        <sz val="14"/>
        <rFont val="Times New Roman"/>
        <family val="1"/>
        <charset val="204"/>
      </rPr>
      <t>2021 жыл</t>
    </r>
  </si>
  <si>
    <t>Бюджеттік бағдарламалардың әкімшісі______________  Қарағанды облысының білім басқармасы "Сәтбаев қаласының білім бөлімі" ММ-сі</t>
  </si>
  <si>
    <t>082</t>
  </si>
  <si>
    <t>физ культурники</t>
  </si>
  <si>
    <t>203</t>
  </si>
  <si>
    <t>Мемлекеттік мекеме ______________ "№15  ЖОББМ" КММ-сі</t>
  </si>
  <si>
    <t>миницентр</t>
  </si>
  <si>
    <t>081</t>
  </si>
  <si>
    <t>Мектепке дейінгі тәрбие және оқыту</t>
  </si>
  <si>
    <t>(расшифровка подписи)</t>
  </si>
  <si>
    <t>(подпись)</t>
  </si>
  <si>
    <t>Руководитель структурного подразделения государственного учреждения, ответственного за составление индивидуального плана финансирования</t>
  </si>
  <si>
    <t>М.П.</t>
  </si>
  <si>
    <t>Руководитель государственного учреждения</t>
  </si>
  <si>
    <t>Тлемисова А.Т</t>
  </si>
  <si>
    <t>Ермаханова Г.К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</si>
</sst>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KZ 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7">
      <alignment horizontal="left" vertical="top" wrapText="1"/>
    </xf>
    <xf numFmtId="0" fontId="6" fillId="0" borderId="7">
      <alignment horizontal="left" vertical="top" wrapText="1"/>
    </xf>
    <xf numFmtId="0" fontId="7" fillId="0" borderId="0"/>
    <xf numFmtId="0" fontId="1" fillId="0" borderId="0"/>
    <xf numFmtId="0" fontId="45" fillId="0" borderId="0">
      <alignment horizontal="center" vertical="top"/>
    </xf>
    <xf numFmtId="0" fontId="46" fillId="0" borderId="0">
      <alignment horizontal="center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left" vertical="top"/>
    </xf>
  </cellStyleXfs>
  <cellXfs count="255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5" fillId="0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0" fillId="2" borderId="0" xfId="0" applyFill="1"/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0" xfId="0" applyFill="1"/>
    <xf numFmtId="1" fontId="4" fillId="2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0" fillId="4" borderId="0" xfId="0" applyFill="1"/>
    <xf numFmtId="1" fontId="14" fillId="3" borderId="6" xfId="0" applyNumberFormat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0" fillId="3" borderId="0" xfId="0" applyNumberFormat="1" applyFill="1"/>
    <xf numFmtId="0" fontId="4" fillId="3" borderId="0" xfId="0" applyFont="1" applyFill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5" fillId="3" borderId="6" xfId="2" applyNumberFormat="1" applyFont="1" applyFill="1" applyBorder="1" applyAlignment="1" applyProtection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/>
    </xf>
    <xf numFmtId="0" fontId="8" fillId="3" borderId="6" xfId="2" applyNumberFormat="1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 applyProtection="1">
      <alignment horizontal="left" vertical="center" wrapText="1"/>
    </xf>
    <xf numFmtId="0" fontId="5" fillId="3" borderId="6" xfId="1" applyNumberFormat="1" applyFont="1" applyFill="1" applyBorder="1" applyAlignment="1" applyProtection="1">
      <alignment horizontal="left" vertical="center" wrapText="1"/>
    </xf>
    <xf numFmtId="0" fontId="0" fillId="3" borderId="6" xfId="0" applyFill="1" applyBorder="1"/>
    <xf numFmtId="0" fontId="5" fillId="3" borderId="6" xfId="3" applyFont="1" applyFill="1" applyBorder="1" applyAlignment="1">
      <alignment horizontal="center" vertical="center"/>
    </xf>
    <xf numFmtId="0" fontId="4" fillId="3" borderId="6" xfId="2" applyNumberFormat="1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>
      <alignment horizontal="center"/>
    </xf>
    <xf numFmtId="0" fontId="15" fillId="0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6" fillId="0" borderId="0" xfId="0" applyFont="1" applyFill="1"/>
    <xf numFmtId="0" fontId="16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0" borderId="0" xfId="0" applyFont="1" applyFill="1"/>
    <xf numFmtId="0" fontId="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8" fillId="3" borderId="0" xfId="0" applyFont="1" applyFill="1"/>
    <xf numFmtId="0" fontId="16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8" fillId="3" borderId="0" xfId="0" applyFont="1" applyFill="1" applyBorder="1"/>
    <xf numFmtId="0" fontId="16" fillId="3" borderId="0" xfId="0" applyFont="1" applyFill="1" applyBorder="1"/>
    <xf numFmtId="0" fontId="15" fillId="3" borderId="6" xfId="0" applyFont="1" applyFill="1" applyBorder="1"/>
    <xf numFmtId="0" fontId="15" fillId="0" borderId="6" xfId="0" applyFont="1" applyFill="1" applyBorder="1"/>
    <xf numFmtId="3" fontId="15" fillId="0" borderId="0" xfId="0" applyNumberFormat="1" applyFont="1" applyFill="1"/>
    <xf numFmtId="3" fontId="15" fillId="3" borderId="0" xfId="0" applyNumberFormat="1" applyFont="1" applyFill="1"/>
    <xf numFmtId="0" fontId="17" fillId="3" borderId="0" xfId="0" applyFont="1" applyFill="1"/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/>
    <xf numFmtId="0" fontId="15" fillId="0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" fontId="22" fillId="3" borderId="0" xfId="3" applyNumberFormat="1" applyFont="1" applyFill="1" applyBorder="1"/>
    <xf numFmtId="1" fontId="22" fillId="0" borderId="0" xfId="3" applyNumberFormat="1" applyFont="1" applyBorder="1"/>
    <xf numFmtId="1" fontId="5" fillId="0" borderId="0" xfId="3" applyNumberFormat="1" applyFont="1" applyBorder="1"/>
    <xf numFmtId="1" fontId="5" fillId="0" borderId="0" xfId="3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4" fillId="0" borderId="4" xfId="3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" fontId="9" fillId="3" borderId="0" xfId="3" applyNumberFormat="1" applyFont="1" applyFill="1" applyBorder="1" applyAlignment="1">
      <alignment horizontal="center" vertical="center"/>
    </xf>
    <xf numFmtId="1" fontId="9" fillId="0" borderId="0" xfId="3" applyNumberFormat="1" applyFont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11" xfId="3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1" fontId="9" fillId="0" borderId="0" xfId="3" applyNumberFormat="1" applyFont="1" applyFill="1" applyBorder="1" applyAlignment="1">
      <alignment horizontal="center" vertical="center"/>
    </xf>
    <xf numFmtId="1" fontId="22" fillId="0" borderId="0" xfId="3" applyNumberFormat="1" applyFont="1" applyFill="1" applyBorder="1"/>
    <xf numFmtId="1" fontId="5" fillId="0" borderId="0" xfId="3" applyNumberFormat="1" applyFont="1" applyFill="1" applyBorder="1"/>
    <xf numFmtId="0" fontId="26" fillId="0" borderId="0" xfId="0" applyFont="1"/>
    <xf numFmtId="3" fontId="29" fillId="3" borderId="0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/>
    <xf numFmtId="0" fontId="26" fillId="0" borderId="0" xfId="0" applyFont="1" applyFill="1"/>
    <xf numFmtId="0" fontId="28" fillId="3" borderId="0" xfId="0" applyFont="1" applyFill="1"/>
    <xf numFmtId="0" fontId="29" fillId="0" borderId="0" xfId="0" applyFont="1" applyFill="1" applyAlignment="1">
      <alignment horizontal="left"/>
    </xf>
    <xf numFmtId="0" fontId="28" fillId="3" borderId="0" xfId="0" applyFont="1" applyFill="1" applyBorder="1"/>
    <xf numFmtId="1" fontId="31" fillId="3" borderId="0" xfId="3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1" fontId="28" fillId="0" borderId="0" xfId="3" applyNumberFormat="1" applyFont="1" applyFill="1" applyBorder="1" applyAlignment="1">
      <alignment horizontal="center"/>
    </xf>
    <xf numFmtId="1" fontId="28" fillId="3" borderId="0" xfId="3" applyNumberFormat="1" applyFont="1" applyFill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1" fontId="29" fillId="0" borderId="6" xfId="3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3" fontId="29" fillId="0" borderId="6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" fontId="29" fillId="3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left" vertical="center" wrapText="1"/>
    </xf>
    <xf numFmtId="1" fontId="28" fillId="3" borderId="6" xfId="0" applyNumberFormat="1" applyFont="1" applyFill="1" applyBorder="1" applyAlignment="1">
      <alignment horizontal="center" vertical="center"/>
    </xf>
    <xf numFmtId="1" fontId="28" fillId="0" borderId="6" xfId="0" applyNumberFormat="1" applyFont="1" applyFill="1" applyBorder="1" applyAlignment="1">
      <alignment horizontal="center" vertical="center"/>
    </xf>
    <xf numFmtId="0" fontId="28" fillId="0" borderId="6" xfId="2" applyNumberFormat="1" applyFont="1" applyFill="1" applyBorder="1" applyAlignment="1" applyProtection="1">
      <alignment horizontal="left" vertical="center" wrapText="1"/>
    </xf>
    <xf numFmtId="0" fontId="28" fillId="3" borderId="6" xfId="0" applyFont="1" applyFill="1" applyBorder="1" applyAlignment="1">
      <alignment horizontal="center" vertical="center"/>
    </xf>
    <xf numFmtId="0" fontId="28" fillId="3" borderId="6" xfId="3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/>
    </xf>
    <xf numFmtId="49" fontId="29" fillId="3" borderId="6" xfId="0" applyNumberFormat="1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28" fillId="3" borderId="6" xfId="2" applyNumberFormat="1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26" fillId="3" borderId="0" xfId="0" applyFont="1" applyFill="1"/>
    <xf numFmtId="0" fontId="28" fillId="3" borderId="6" xfId="0" applyFont="1" applyFill="1" applyBorder="1" applyAlignment="1">
      <alignment horizontal="left" vertical="center" wrapText="1"/>
    </xf>
    <xf numFmtId="0" fontId="0" fillId="3" borderId="0" xfId="0" applyFont="1" applyFill="1"/>
    <xf numFmtId="1" fontId="29" fillId="3" borderId="0" xfId="3" applyNumberFormat="1" applyFont="1" applyFill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/>
    <xf numFmtId="0" fontId="29" fillId="3" borderId="6" xfId="2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 vertical="center"/>
    </xf>
    <xf numFmtId="3" fontId="35" fillId="0" borderId="0" xfId="0" applyNumberFormat="1" applyFont="1" applyFill="1" applyBorder="1" applyAlignment="1">
      <alignment horizontal="left" vertical="center"/>
    </xf>
    <xf numFmtId="9" fontId="32" fillId="0" borderId="0" xfId="0" applyNumberFormat="1" applyFont="1" applyAlignment="1">
      <alignment wrapText="1"/>
    </xf>
    <xf numFmtId="0" fontId="39" fillId="0" borderId="0" xfId="0" applyFont="1"/>
    <xf numFmtId="0" fontId="40" fillId="0" borderId="0" xfId="0" applyFont="1"/>
    <xf numFmtId="0" fontId="41" fillId="0" borderId="0" xfId="0" applyFont="1" applyFill="1" applyAlignment="1">
      <alignment horizontal="left"/>
    </xf>
    <xf numFmtId="0" fontId="41" fillId="3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38" fillId="0" borderId="0" xfId="0" applyFont="1" applyFill="1"/>
    <xf numFmtId="0" fontId="38" fillId="0" borderId="0" xfId="0" applyFont="1" applyFill="1" applyBorder="1"/>
    <xf numFmtId="1" fontId="31" fillId="0" borderId="0" xfId="3" applyNumberFormat="1" applyFont="1" applyFill="1" applyAlignment="1">
      <alignment horizontal="center" vertical="center" wrapText="1"/>
    </xf>
    <xf numFmtId="0" fontId="41" fillId="0" borderId="0" xfId="0" applyFont="1" applyBorder="1" applyAlignment="1"/>
    <xf numFmtId="0" fontId="41" fillId="0" borderId="0" xfId="0" applyFont="1" applyBorder="1" applyAlignment="1">
      <alignment horizontal="center" vertical="center"/>
    </xf>
    <xf numFmtId="0" fontId="41" fillId="0" borderId="0" xfId="3" applyFont="1" applyBorder="1" applyAlignment="1"/>
    <xf numFmtId="0" fontId="41" fillId="3" borderId="0" xfId="3" applyFont="1" applyFill="1" applyBorder="1" applyAlignment="1"/>
    <xf numFmtId="0" fontId="43" fillId="3" borderId="0" xfId="0" applyFont="1" applyFill="1" applyBorder="1"/>
    <xf numFmtId="0" fontId="41" fillId="3" borderId="0" xfId="0" applyFont="1" applyFill="1" applyBorder="1"/>
    <xf numFmtId="0" fontId="41" fillId="0" borderId="0" xfId="0" applyFont="1" applyAlignment="1">
      <alignment horizontal="center" vertical="center"/>
    </xf>
    <xf numFmtId="0" fontId="41" fillId="0" borderId="0" xfId="3" applyFont="1" applyAlignment="1">
      <alignment horizontal="right"/>
    </xf>
    <xf numFmtId="0" fontId="41" fillId="3" borderId="0" xfId="3" applyFont="1" applyFill="1" applyAlignment="1">
      <alignment horizontal="right"/>
    </xf>
    <xf numFmtId="0" fontId="44" fillId="3" borderId="0" xfId="0" applyFont="1" applyFill="1" applyBorder="1"/>
    <xf numFmtId="9" fontId="29" fillId="0" borderId="6" xfId="0" applyNumberFormat="1" applyFont="1" applyFill="1" applyBorder="1" applyAlignment="1">
      <alignment horizontal="center" vertical="center"/>
    </xf>
    <xf numFmtId="1" fontId="29" fillId="0" borderId="6" xfId="0" applyNumberFormat="1" applyFont="1" applyFill="1" applyBorder="1" applyAlignment="1">
      <alignment horizontal="center" vertical="center"/>
    </xf>
    <xf numFmtId="1" fontId="28" fillId="3" borderId="6" xfId="3" applyNumberFormat="1" applyFont="1" applyFill="1" applyBorder="1" applyAlignment="1">
      <alignment horizontal="center" vertical="center" wrapText="1"/>
    </xf>
    <xf numFmtId="1" fontId="28" fillId="0" borderId="6" xfId="3" applyNumberFormat="1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left"/>
    </xf>
    <xf numFmtId="0" fontId="43" fillId="2" borderId="0" xfId="0" applyFont="1" applyFill="1" applyBorder="1"/>
    <xf numFmtId="0" fontId="37" fillId="2" borderId="0" xfId="0" applyFont="1" applyFill="1"/>
    <xf numFmtId="0" fontId="38" fillId="2" borderId="0" xfId="0" applyFont="1" applyFill="1" applyAlignment="1">
      <alignment horizontal="left"/>
    </xf>
    <xf numFmtId="0" fontId="29" fillId="2" borderId="6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wrapText="1"/>
    </xf>
    <xf numFmtId="0" fontId="29" fillId="0" borderId="0" xfId="3" applyFont="1" applyBorder="1" applyAlignment="1"/>
    <xf numFmtId="0" fontId="29" fillId="3" borderId="0" xfId="3" applyFont="1" applyFill="1" applyBorder="1" applyAlignment="1"/>
    <xf numFmtId="0" fontId="27" fillId="3" borderId="0" xfId="0" applyFont="1" applyFill="1" applyBorder="1"/>
    <xf numFmtId="0" fontId="29" fillId="3" borderId="0" xfId="0" applyFont="1" applyFill="1" applyBorder="1"/>
    <xf numFmtId="0" fontId="28" fillId="0" borderId="0" xfId="0" applyFont="1" applyFill="1" applyBorder="1" applyAlignment="1">
      <alignment horizontal="left" vertical="center"/>
    </xf>
    <xf numFmtId="0" fontId="27" fillId="0" borderId="0" xfId="0" applyFont="1"/>
    <xf numFmtId="1" fontId="4" fillId="0" borderId="6" xfId="3" applyNumberFormat="1" applyFont="1" applyBorder="1" applyAlignment="1">
      <alignment horizontal="center" vertical="center" wrapText="1"/>
    </xf>
    <xf numFmtId="1" fontId="4" fillId="0" borderId="0" xfId="3" applyNumberFormat="1" applyFont="1" applyBorder="1" applyAlignment="1">
      <alignment horizontal="center" vertical="center"/>
    </xf>
    <xf numFmtId="1" fontId="9" fillId="0" borderId="0" xfId="3" applyNumberFormat="1" applyFont="1" applyAlignment="1">
      <alignment horizontal="center" vertical="center" wrapText="1"/>
    </xf>
    <xf numFmtId="1" fontId="5" fillId="0" borderId="0" xfId="3" applyNumberFormat="1" applyFont="1" applyAlignment="1">
      <alignment horizontal="center" vertical="center"/>
    </xf>
    <xf numFmtId="1" fontId="5" fillId="0" borderId="0" xfId="3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" fontId="5" fillId="0" borderId="6" xfId="3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7" fillId="0" borderId="12" xfId="5" quotePrefix="1" applyNumberFormat="1" applyFont="1" applyBorder="1" applyAlignment="1">
      <alignment horizontal="center" vertical="top" wrapText="1"/>
    </xf>
    <xf numFmtId="0" fontId="26" fillId="0" borderId="12" xfId="0" applyFont="1" applyBorder="1" applyAlignment="1">
      <alignment wrapText="1"/>
    </xf>
    <xf numFmtId="49" fontId="47" fillId="0" borderId="0" xfId="8" quotePrefix="1" applyNumberFormat="1" applyFont="1" applyAlignment="1">
      <alignment horizontal="left" wrapText="1"/>
    </xf>
    <xf numFmtId="0" fontId="26" fillId="0" borderId="0" xfId="0" applyFont="1" applyAlignment="1">
      <alignment wrapText="1"/>
    </xf>
    <xf numFmtId="49" fontId="47" fillId="0" borderId="13" xfId="7" quotePrefix="1" applyNumberFormat="1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49" fontId="47" fillId="0" borderId="13" xfId="6" quotePrefix="1" applyNumberFormat="1" applyFont="1" applyBorder="1" applyAlignment="1">
      <alignment horizontal="center" wrapText="1"/>
    </xf>
    <xf numFmtId="0" fontId="26" fillId="0" borderId="13" xfId="0" applyFont="1" applyBorder="1" applyAlignment="1">
      <alignment wrapText="1"/>
    </xf>
    <xf numFmtId="49" fontId="47" fillId="0" borderId="0" xfId="9" quotePrefix="1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1" fontId="9" fillId="0" borderId="0" xfId="3" applyNumberFormat="1" applyFont="1" applyFill="1" applyBorder="1" applyAlignment="1">
      <alignment horizontal="left" vertical="center"/>
    </xf>
    <xf numFmtId="1" fontId="23" fillId="0" borderId="0" xfId="3" applyNumberFormat="1" applyFont="1" applyFill="1" applyBorder="1" applyAlignment="1">
      <alignment horizontal="left" vertical="center"/>
    </xf>
    <xf numFmtId="0" fontId="38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3" fontId="29" fillId="0" borderId="3" xfId="0" applyNumberFormat="1" applyFont="1" applyFill="1" applyBorder="1" applyAlignment="1">
      <alignment horizontal="center" vertical="center" wrapText="1"/>
    </xf>
    <xf numFmtId="3" fontId="29" fillId="0" borderId="4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1" fontId="29" fillId="0" borderId="1" xfId="3" applyNumberFormat="1" applyFont="1" applyFill="1" applyBorder="1" applyAlignment="1">
      <alignment horizontal="center" vertical="center" wrapText="1"/>
    </xf>
    <xf numFmtId="1" fontId="29" fillId="0" borderId="5" xfId="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</cellXfs>
  <cellStyles count="10">
    <cellStyle name="Name3" xfId="1"/>
    <cellStyle name="Name4" xfId="2"/>
    <cellStyle name="S19" xfId="8"/>
    <cellStyle name="S20" xfId="6"/>
    <cellStyle name="S21" xfId="7"/>
    <cellStyle name="S22" xfId="9"/>
    <cellStyle name="S24" xfId="5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609"/>
  <sheetViews>
    <sheetView showRuler="0" topLeftCell="B1" zoomScale="60" zoomScaleNormal="60" zoomScaleSheetLayoutView="70" zoomScalePageLayoutView="64" workbookViewId="0">
      <selection activeCell="B1" sqref="B1:U217"/>
    </sheetView>
  </sheetViews>
  <sheetFormatPr defaultRowHeight="15"/>
  <cols>
    <col min="1" max="1" width="0" style="1" hidden="1" customWidth="1"/>
    <col min="2" max="2" width="9.140625" style="106"/>
    <col min="3" max="3" width="7.7109375" style="1" customWidth="1"/>
    <col min="4" max="4" width="11.42578125" style="1" bestFit="1" customWidth="1"/>
    <col min="5" max="5" width="9.85546875" style="1" customWidth="1"/>
    <col min="6" max="6" width="9.42578125" style="1" customWidth="1"/>
    <col min="7" max="7" width="48.5703125" style="1" customWidth="1"/>
    <col min="8" max="8" width="15.28515625" style="1" customWidth="1"/>
    <col min="9" max="9" width="11.7109375" style="17" customWidth="1"/>
    <col min="10" max="10" width="11.42578125" style="17" customWidth="1"/>
    <col min="11" max="11" width="12.42578125" style="1" customWidth="1"/>
    <col min="12" max="12" width="12" style="1" customWidth="1"/>
    <col min="13" max="13" width="11.42578125" style="17" customWidth="1"/>
    <col min="14" max="14" width="12.42578125" style="20" customWidth="1"/>
    <col min="15" max="15" width="9.5703125" style="17" customWidth="1"/>
    <col min="16" max="16" width="12.140625" style="17" customWidth="1"/>
    <col min="17" max="17" width="12.85546875" style="17" customWidth="1"/>
    <col min="18" max="18" width="9.42578125" style="17" bestFit="1" customWidth="1"/>
    <col min="19" max="19" width="12.28515625" style="17" customWidth="1"/>
    <col min="20" max="20" width="13.5703125" style="1" customWidth="1"/>
    <col min="23" max="23" width="13.28515625" customWidth="1"/>
  </cols>
  <sheetData>
    <row r="1" spans="1:21" ht="15" customHeight="1">
      <c r="A1" s="1" t="s">
        <v>0</v>
      </c>
    </row>
    <row r="2" spans="1:21">
      <c r="A2" s="2"/>
      <c r="B2" s="107"/>
    </row>
    <row r="3" spans="1:21">
      <c r="A3" s="2"/>
      <c r="B3" s="107"/>
    </row>
    <row r="4" spans="1:21">
      <c r="A4" s="2"/>
      <c r="B4" s="10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212" t="s">
        <v>110</v>
      </c>
      <c r="Q4" s="212"/>
      <c r="R4" s="212"/>
      <c r="S4" s="212"/>
      <c r="T4" s="48"/>
    </row>
    <row r="5" spans="1:21" ht="15.75">
      <c r="A5" s="2"/>
      <c r="B5" s="101" t="s">
        <v>122</v>
      </c>
      <c r="C5" s="87"/>
      <c r="D5" s="87"/>
      <c r="E5" s="87"/>
      <c r="F5" s="87"/>
      <c r="G5" s="51"/>
      <c r="H5" s="51"/>
      <c r="I5" s="51"/>
      <c r="J5" s="51"/>
      <c r="K5" s="58"/>
      <c r="L5" s="51"/>
      <c r="M5" s="52"/>
      <c r="N5" s="52"/>
      <c r="O5" s="53"/>
      <c r="P5" s="212"/>
      <c r="Q5" s="212"/>
      <c r="R5" s="212"/>
      <c r="S5" s="212"/>
      <c r="T5" s="52"/>
    </row>
    <row r="6" spans="1:21" ht="15.75">
      <c r="A6" s="2"/>
      <c r="B6" s="102" t="s">
        <v>117</v>
      </c>
      <c r="C6" s="88"/>
      <c r="D6" s="88"/>
      <c r="E6" s="88"/>
      <c r="F6" s="88"/>
      <c r="G6" s="51"/>
      <c r="H6" s="51"/>
      <c r="I6" s="51"/>
      <c r="J6" s="51"/>
      <c r="K6" s="51"/>
      <c r="L6" s="51"/>
      <c r="M6" s="53" t="s">
        <v>1</v>
      </c>
      <c r="N6" s="52"/>
      <c r="O6" s="53"/>
      <c r="P6" s="212"/>
      <c r="Q6" s="212"/>
      <c r="R6" s="212"/>
      <c r="S6" s="212"/>
      <c r="T6" s="52"/>
    </row>
    <row r="7" spans="1:21" ht="15.75">
      <c r="A7" s="2"/>
      <c r="B7" s="103" t="s">
        <v>113</v>
      </c>
      <c r="C7" s="89"/>
      <c r="D7" s="89"/>
      <c r="E7" s="89"/>
      <c r="F7" s="89"/>
      <c r="G7" s="51"/>
      <c r="H7" s="51"/>
      <c r="I7" s="51"/>
      <c r="J7" s="51"/>
      <c r="K7" s="51"/>
      <c r="L7" s="51"/>
      <c r="M7" s="52"/>
      <c r="N7" s="52"/>
      <c r="O7" s="53"/>
      <c r="P7" s="212"/>
      <c r="Q7" s="212"/>
      <c r="R7" s="212"/>
      <c r="S7" s="212"/>
      <c r="T7" s="52"/>
    </row>
    <row r="8" spans="1:21" ht="15.75">
      <c r="A8" s="2"/>
      <c r="B8" s="104"/>
      <c r="C8" s="52"/>
      <c r="D8" s="52"/>
      <c r="E8" s="52"/>
      <c r="F8" s="52"/>
      <c r="G8" s="48"/>
      <c r="H8" s="51"/>
      <c r="I8" s="51"/>
      <c r="J8" s="51"/>
      <c r="K8" s="51"/>
      <c r="L8" s="51"/>
      <c r="M8" s="52"/>
      <c r="N8" s="52"/>
      <c r="O8" s="55"/>
      <c r="P8" s="55" t="s">
        <v>102</v>
      </c>
      <c r="Q8" s="55"/>
      <c r="R8" s="53"/>
      <c r="S8" s="53"/>
      <c r="T8" s="52"/>
    </row>
    <row r="9" spans="1:21" ht="15.75">
      <c r="A9" s="2"/>
      <c r="B9" s="107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2" t="s">
        <v>103</v>
      </c>
      <c r="O9" s="55"/>
      <c r="P9" s="55"/>
      <c r="Q9" s="55"/>
      <c r="R9" s="53"/>
      <c r="S9" s="53"/>
      <c r="T9" s="52"/>
    </row>
    <row r="10" spans="1:21" ht="15.75">
      <c r="A10" s="2"/>
      <c r="B10" s="10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2"/>
      <c r="O10" s="55"/>
      <c r="P10" s="53" t="s">
        <v>104</v>
      </c>
      <c r="Q10" s="53"/>
      <c r="R10" s="53"/>
      <c r="S10" s="53"/>
      <c r="T10" s="52"/>
    </row>
    <row r="11" spans="1:21" ht="15.75">
      <c r="A11" s="2"/>
      <c r="B11" s="107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52"/>
      <c r="O11" s="55"/>
      <c r="P11" s="53" t="s">
        <v>105</v>
      </c>
      <c r="Q11" s="53"/>
      <c r="R11" s="53"/>
      <c r="S11" s="53"/>
      <c r="T11" s="52"/>
    </row>
    <row r="12" spans="1:21" ht="15.75">
      <c r="A12" s="3" t="s">
        <v>3</v>
      </c>
      <c r="B12" s="104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  <c r="N12" s="52"/>
      <c r="O12" s="56"/>
      <c r="P12" s="56"/>
      <c r="Q12" s="53"/>
      <c r="R12" s="53"/>
      <c r="S12" s="53"/>
      <c r="T12" s="52"/>
    </row>
    <row r="13" spans="1:21" ht="15.75">
      <c r="A13" s="3" t="s">
        <v>4</v>
      </c>
      <c r="B13" s="104"/>
      <c r="C13" s="204" t="s">
        <v>114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</row>
    <row r="14" spans="1:21" ht="15.75">
      <c r="A14" s="3" t="s">
        <v>90</v>
      </c>
      <c r="B14" s="104"/>
      <c r="C14" s="204" t="s">
        <v>115</v>
      </c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</row>
    <row r="15" spans="1:21" ht="15.75" customHeight="1">
      <c r="A15" s="3" t="s">
        <v>5</v>
      </c>
      <c r="B15" s="104"/>
      <c r="C15" s="205" t="s">
        <v>118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</row>
    <row r="16" spans="1:21" ht="15.75">
      <c r="A16" s="3" t="s">
        <v>6</v>
      </c>
      <c r="B16" s="104"/>
      <c r="C16" s="206" t="s">
        <v>116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</row>
    <row r="17" spans="1:21" ht="15.75">
      <c r="A17" s="3" t="s">
        <v>91</v>
      </c>
      <c r="B17" s="104"/>
      <c r="C17" s="207" t="s">
        <v>119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</row>
    <row r="18" spans="1:21" ht="15.75">
      <c r="A18" s="3"/>
      <c r="B18" s="104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</row>
    <row r="19" spans="1:21" ht="47.25" customHeight="1">
      <c r="A19" s="2"/>
      <c r="B19" s="203" t="s">
        <v>111</v>
      </c>
      <c r="C19" s="213" t="s">
        <v>112</v>
      </c>
      <c r="D19" s="214" t="s">
        <v>9</v>
      </c>
      <c r="E19" s="214" t="s">
        <v>10</v>
      </c>
      <c r="F19" s="214" t="s">
        <v>11</v>
      </c>
      <c r="G19" s="216" t="s">
        <v>12</v>
      </c>
      <c r="H19" s="218" t="s">
        <v>13</v>
      </c>
      <c r="I19" s="220" t="s">
        <v>14</v>
      </c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2"/>
    </row>
    <row r="20" spans="1:21" ht="15.75" customHeight="1">
      <c r="A20" s="208" t="s">
        <v>7</v>
      </c>
      <c r="B20" s="203"/>
      <c r="C20" s="213"/>
      <c r="D20" s="215"/>
      <c r="E20" s="215"/>
      <c r="F20" s="215"/>
      <c r="G20" s="217"/>
      <c r="H20" s="219"/>
      <c r="I20" s="9" t="s">
        <v>15</v>
      </c>
      <c r="J20" s="9" t="s">
        <v>16</v>
      </c>
      <c r="K20" s="9" t="s">
        <v>17</v>
      </c>
      <c r="L20" s="9" t="s">
        <v>18</v>
      </c>
      <c r="M20" s="9" t="s">
        <v>19</v>
      </c>
      <c r="N20" s="9" t="s">
        <v>20</v>
      </c>
      <c r="O20" s="9" t="s">
        <v>21</v>
      </c>
      <c r="P20" s="9" t="s">
        <v>22</v>
      </c>
      <c r="Q20" s="9" t="s">
        <v>23</v>
      </c>
      <c r="R20" s="9" t="s">
        <v>24</v>
      </c>
      <c r="S20" s="9" t="s">
        <v>25</v>
      </c>
      <c r="T20" s="9" t="s">
        <v>26</v>
      </c>
    </row>
    <row r="21" spans="1:21" ht="31.5">
      <c r="A21" s="209"/>
      <c r="B21" s="105"/>
      <c r="C21" s="15"/>
      <c r="D21" s="15"/>
      <c r="E21" s="15"/>
      <c r="F21" s="15"/>
      <c r="G21" s="35" t="s">
        <v>27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1" ht="21" customHeight="1">
      <c r="A22" s="92"/>
      <c r="B22" s="93">
        <v>4</v>
      </c>
      <c r="C22" s="15">
        <v>2494</v>
      </c>
      <c r="D22" s="15"/>
      <c r="E22" s="15"/>
      <c r="F22" s="15"/>
      <c r="G22" s="35" t="s">
        <v>28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1" ht="47.25">
      <c r="A23" s="85">
        <v>464</v>
      </c>
      <c r="B23" s="94"/>
      <c r="C23" s="15"/>
      <c r="D23" s="15"/>
      <c r="E23" s="15"/>
      <c r="F23" s="15"/>
      <c r="G23" s="45" t="s">
        <v>44</v>
      </c>
      <c r="H23" s="91">
        <f>H24+H27</f>
        <v>47817</v>
      </c>
      <c r="I23" s="91">
        <f t="shared" ref="I23:T23" si="0">I24+I27</f>
        <v>993</v>
      </c>
      <c r="J23" s="91">
        <f t="shared" si="0"/>
        <v>3557</v>
      </c>
      <c r="K23" s="91">
        <f t="shared" si="0"/>
        <v>3527</v>
      </c>
      <c r="L23" s="91">
        <f t="shared" si="0"/>
        <v>2447</v>
      </c>
      <c r="M23" s="91">
        <f t="shared" si="0"/>
        <v>2702</v>
      </c>
      <c r="N23" s="91">
        <f t="shared" si="0"/>
        <v>3195</v>
      </c>
      <c r="O23" s="91">
        <f t="shared" si="0"/>
        <v>2982</v>
      </c>
      <c r="P23" s="91">
        <f t="shared" si="0"/>
        <v>2835</v>
      </c>
      <c r="Q23" s="91">
        <f t="shared" si="0"/>
        <v>2507</v>
      </c>
      <c r="R23" s="91">
        <f t="shared" si="0"/>
        <v>2628</v>
      </c>
      <c r="S23" s="91">
        <f t="shared" si="0"/>
        <v>2417</v>
      </c>
      <c r="T23" s="91">
        <f t="shared" si="0"/>
        <v>18027</v>
      </c>
    </row>
    <row r="24" spans="1:21" ht="33.75" customHeight="1">
      <c r="A24" s="85"/>
      <c r="B24" s="94"/>
      <c r="C24" s="15"/>
      <c r="D24" s="39" t="s">
        <v>43</v>
      </c>
      <c r="E24" s="33" t="s">
        <v>78</v>
      </c>
      <c r="F24" s="40"/>
      <c r="G24" s="45" t="s">
        <v>79</v>
      </c>
      <c r="H24" s="11">
        <f>H25+H26</f>
        <v>478</v>
      </c>
      <c r="I24" s="11">
        <f t="shared" ref="I24:T24" si="1">I25+I26</f>
        <v>34</v>
      </c>
      <c r="J24" s="11">
        <f t="shared" si="1"/>
        <v>40</v>
      </c>
      <c r="K24" s="11">
        <f t="shared" si="1"/>
        <v>45</v>
      </c>
      <c r="L24" s="11">
        <f t="shared" si="1"/>
        <v>40</v>
      </c>
      <c r="M24" s="11">
        <f t="shared" si="1"/>
        <v>40</v>
      </c>
      <c r="N24" s="11">
        <f t="shared" si="1"/>
        <v>40</v>
      </c>
      <c r="O24" s="11">
        <f t="shared" si="1"/>
        <v>40</v>
      </c>
      <c r="P24" s="11">
        <f t="shared" si="1"/>
        <v>40</v>
      </c>
      <c r="Q24" s="11">
        <f t="shared" si="1"/>
        <v>40</v>
      </c>
      <c r="R24" s="11">
        <f t="shared" si="1"/>
        <v>40</v>
      </c>
      <c r="S24" s="11">
        <f t="shared" si="1"/>
        <v>39</v>
      </c>
      <c r="T24" s="11">
        <f t="shared" si="1"/>
        <v>40</v>
      </c>
    </row>
    <row r="25" spans="1:21" ht="15.75">
      <c r="A25" s="4"/>
      <c r="B25" s="94"/>
      <c r="C25" s="15"/>
      <c r="D25" s="15"/>
      <c r="E25" s="15"/>
      <c r="F25" s="40">
        <v>131</v>
      </c>
      <c r="G25" s="32" t="s">
        <v>46</v>
      </c>
      <c r="H25" s="16">
        <f>I25+J25+K25+L25+M25+N25+O25+P25+Q25+R25+S25+T25</f>
        <v>430</v>
      </c>
      <c r="I25" s="15">
        <v>31</v>
      </c>
      <c r="J25" s="15">
        <v>36</v>
      </c>
      <c r="K25" s="15">
        <v>40</v>
      </c>
      <c r="L25" s="15">
        <v>36</v>
      </c>
      <c r="M25" s="15">
        <v>36</v>
      </c>
      <c r="N25" s="15">
        <v>36</v>
      </c>
      <c r="O25" s="22">
        <v>36</v>
      </c>
      <c r="P25" s="22">
        <v>36</v>
      </c>
      <c r="Q25" s="22">
        <v>36</v>
      </c>
      <c r="R25" s="22">
        <v>36</v>
      </c>
      <c r="S25" s="22">
        <v>35</v>
      </c>
      <c r="T25" s="14">
        <v>36</v>
      </c>
    </row>
    <row r="26" spans="1:21" ht="31.5">
      <c r="A26" s="4"/>
      <c r="B26" s="94"/>
      <c r="C26" s="15"/>
      <c r="D26" s="15"/>
      <c r="E26" s="15"/>
      <c r="F26" s="40">
        <v>135</v>
      </c>
      <c r="G26" s="30" t="s">
        <v>47</v>
      </c>
      <c r="H26" s="16">
        <f>I26+J26+K26+L26+M26+N26+O26+P26+Q26+R26+S26+T26</f>
        <v>48</v>
      </c>
      <c r="I26" s="12">
        <v>3</v>
      </c>
      <c r="J26" s="12">
        <v>4</v>
      </c>
      <c r="K26" s="12">
        <v>5</v>
      </c>
      <c r="L26" s="12">
        <v>4</v>
      </c>
      <c r="M26" s="12">
        <v>4</v>
      </c>
      <c r="N26" s="12">
        <v>4</v>
      </c>
      <c r="O26" s="12">
        <v>4</v>
      </c>
      <c r="P26" s="12">
        <v>4</v>
      </c>
      <c r="Q26" s="12">
        <v>4</v>
      </c>
      <c r="R26" s="12">
        <v>4</v>
      </c>
      <c r="S26" s="12">
        <v>4</v>
      </c>
      <c r="T26" s="12">
        <v>4</v>
      </c>
    </row>
    <row r="27" spans="1:21" ht="47.25">
      <c r="A27" s="4"/>
      <c r="B27" s="94"/>
      <c r="C27" s="15"/>
      <c r="D27" s="39" t="s">
        <v>43</v>
      </c>
      <c r="E27" s="33" t="s">
        <v>30</v>
      </c>
      <c r="F27" s="40"/>
      <c r="G27" s="45" t="s">
        <v>44</v>
      </c>
      <c r="H27" s="11">
        <f>SUM(H28:H41)</f>
        <v>47339</v>
      </c>
      <c r="I27" s="11">
        <f t="shared" ref="I27:T27" si="2">SUM(I28:I41)</f>
        <v>959</v>
      </c>
      <c r="J27" s="11">
        <f t="shared" si="2"/>
        <v>3517</v>
      </c>
      <c r="K27" s="11">
        <f t="shared" si="2"/>
        <v>3482</v>
      </c>
      <c r="L27" s="11">
        <f t="shared" si="2"/>
        <v>2407</v>
      </c>
      <c r="M27" s="11">
        <f t="shared" si="2"/>
        <v>2662</v>
      </c>
      <c r="N27" s="11">
        <f t="shared" si="2"/>
        <v>3155</v>
      </c>
      <c r="O27" s="11">
        <f t="shared" si="2"/>
        <v>2942</v>
      </c>
      <c r="P27" s="11">
        <f t="shared" si="2"/>
        <v>2795</v>
      </c>
      <c r="Q27" s="11">
        <f t="shared" si="2"/>
        <v>2467</v>
      </c>
      <c r="R27" s="11">
        <f t="shared" si="2"/>
        <v>2588</v>
      </c>
      <c r="S27" s="11">
        <f t="shared" si="2"/>
        <v>2378</v>
      </c>
      <c r="T27" s="11">
        <f t="shared" si="2"/>
        <v>17987</v>
      </c>
    </row>
    <row r="28" spans="1:21" ht="15.75">
      <c r="A28" s="4"/>
      <c r="B28" s="94"/>
      <c r="C28" s="15"/>
      <c r="D28" s="15"/>
      <c r="E28" s="15"/>
      <c r="F28" s="40">
        <v>111</v>
      </c>
      <c r="G28" s="32" t="s">
        <v>32</v>
      </c>
      <c r="H28" s="16">
        <f>I28+J28+K28+L28+M28+N28+O28+P28+Q28+R28+S28+T28</f>
        <v>22428</v>
      </c>
      <c r="I28" s="15">
        <v>770</v>
      </c>
      <c r="J28" s="15">
        <v>858</v>
      </c>
      <c r="K28" s="15">
        <v>946</v>
      </c>
      <c r="L28" s="15">
        <v>858</v>
      </c>
      <c r="M28" s="15">
        <v>858</v>
      </c>
      <c r="N28" s="15">
        <v>858</v>
      </c>
      <c r="O28" s="15">
        <v>858</v>
      </c>
      <c r="P28" s="15">
        <v>858</v>
      </c>
      <c r="Q28" s="15">
        <v>858</v>
      </c>
      <c r="R28" s="15">
        <v>858</v>
      </c>
      <c r="S28" s="15">
        <v>858</v>
      </c>
      <c r="T28" s="15">
        <f>858+12132</f>
        <v>12990</v>
      </c>
    </row>
    <row r="29" spans="1:21" ht="15.75">
      <c r="A29" s="4"/>
      <c r="B29" s="94"/>
      <c r="C29" s="15"/>
      <c r="D29" s="15"/>
      <c r="E29" s="15"/>
      <c r="F29" s="40">
        <v>113</v>
      </c>
      <c r="G29" s="32" t="s">
        <v>33</v>
      </c>
      <c r="H29" s="16">
        <f>I29+J29+K29+L29+M29+N29+O29+P29+Q29+R29+S29+T29</f>
        <v>3738</v>
      </c>
      <c r="I29" s="12"/>
      <c r="J29" s="12"/>
      <c r="K29" s="12"/>
      <c r="L29" s="12"/>
      <c r="M29" s="12">
        <v>255</v>
      </c>
      <c r="N29" s="12">
        <f>338+185+185</f>
        <v>708</v>
      </c>
      <c r="O29" s="12">
        <f>377+188</f>
        <v>565</v>
      </c>
      <c r="P29" s="12">
        <v>195</v>
      </c>
      <c r="Q29" s="12"/>
      <c r="R29" s="12"/>
      <c r="S29" s="12"/>
      <c r="T29" s="12">
        <v>2015</v>
      </c>
    </row>
    <row r="30" spans="1:21" ht="15.75">
      <c r="A30" s="4"/>
      <c r="B30" s="94"/>
      <c r="C30" s="15"/>
      <c r="D30" s="15"/>
      <c r="E30" s="15"/>
      <c r="F30" s="40">
        <v>121</v>
      </c>
      <c r="G30" s="32" t="s">
        <v>34</v>
      </c>
      <c r="H30" s="11">
        <f t="shared" ref="H30:H41" si="3">I30+J30+K30+L30+M30+N30+O30+P30+Q30+R30+S30+T30</f>
        <v>1211</v>
      </c>
      <c r="I30" s="13">
        <v>42</v>
      </c>
      <c r="J30" s="13">
        <v>46</v>
      </c>
      <c r="K30" s="13">
        <v>54</v>
      </c>
      <c r="L30" s="13">
        <v>46</v>
      </c>
      <c r="M30" s="13">
        <v>46</v>
      </c>
      <c r="N30" s="13">
        <v>46</v>
      </c>
      <c r="O30" s="13">
        <v>46</v>
      </c>
      <c r="P30" s="13">
        <v>46</v>
      </c>
      <c r="Q30" s="13">
        <v>46</v>
      </c>
      <c r="R30" s="13">
        <v>46</v>
      </c>
      <c r="S30" s="13">
        <v>46</v>
      </c>
      <c r="T30" s="13">
        <v>701</v>
      </c>
    </row>
    <row r="31" spans="1:21" ht="31.5">
      <c r="A31" s="4"/>
      <c r="B31" s="94"/>
      <c r="C31" s="15"/>
      <c r="D31" s="15"/>
      <c r="E31" s="15"/>
      <c r="F31" s="40">
        <v>122</v>
      </c>
      <c r="G31" s="32" t="s">
        <v>35</v>
      </c>
      <c r="H31" s="11">
        <f t="shared" si="3"/>
        <v>707</v>
      </c>
      <c r="I31" s="13">
        <v>25</v>
      </c>
      <c r="J31" s="13">
        <v>27</v>
      </c>
      <c r="K31" s="13">
        <v>30</v>
      </c>
      <c r="L31" s="13">
        <v>27</v>
      </c>
      <c r="M31" s="13">
        <v>27</v>
      </c>
      <c r="N31" s="13">
        <v>27</v>
      </c>
      <c r="O31" s="13">
        <v>27</v>
      </c>
      <c r="P31" s="13">
        <v>27</v>
      </c>
      <c r="Q31" s="13">
        <v>27</v>
      </c>
      <c r="R31" s="13">
        <v>27</v>
      </c>
      <c r="S31" s="13">
        <v>27</v>
      </c>
      <c r="T31" s="13">
        <v>409</v>
      </c>
    </row>
    <row r="32" spans="1:21" ht="39.75" customHeight="1">
      <c r="A32" s="4"/>
      <c r="B32" s="94"/>
      <c r="C32" s="15"/>
      <c r="D32" s="15"/>
      <c r="E32" s="15"/>
      <c r="F32" s="40">
        <v>123</v>
      </c>
      <c r="G32" s="30" t="s">
        <v>45</v>
      </c>
      <c r="H32" s="16">
        <f t="shared" si="3"/>
        <v>17</v>
      </c>
      <c r="I32" s="13"/>
      <c r="J32" s="13"/>
      <c r="K32" s="13"/>
      <c r="L32" s="13"/>
      <c r="M32" s="13"/>
      <c r="N32" s="13"/>
      <c r="O32" s="13"/>
      <c r="P32" s="13">
        <v>17</v>
      </c>
      <c r="Q32" s="13"/>
      <c r="R32" s="13"/>
      <c r="S32" s="13"/>
      <c r="T32" s="13"/>
    </row>
    <row r="33" spans="1:20" ht="47.25">
      <c r="A33" s="4"/>
      <c r="B33" s="94"/>
      <c r="C33" s="15"/>
      <c r="D33" s="15"/>
      <c r="E33" s="15"/>
      <c r="F33" s="40">
        <v>124</v>
      </c>
      <c r="G33" s="30" t="s">
        <v>81</v>
      </c>
      <c r="H33" s="11">
        <f t="shared" si="3"/>
        <v>336</v>
      </c>
      <c r="I33" s="13">
        <v>12</v>
      </c>
      <c r="J33" s="13">
        <v>13</v>
      </c>
      <c r="K33" s="13">
        <v>13</v>
      </c>
      <c r="L33" s="13">
        <v>13</v>
      </c>
      <c r="M33" s="13">
        <v>13</v>
      </c>
      <c r="N33" s="13">
        <v>13</v>
      </c>
      <c r="O33" s="13">
        <v>13</v>
      </c>
      <c r="P33" s="13">
        <v>13</v>
      </c>
      <c r="Q33" s="13">
        <v>13</v>
      </c>
      <c r="R33" s="13">
        <v>13</v>
      </c>
      <c r="S33" s="13">
        <v>13</v>
      </c>
      <c r="T33" s="13">
        <v>194</v>
      </c>
    </row>
    <row r="34" spans="1:20" ht="15.75">
      <c r="A34" s="4"/>
      <c r="B34" s="94"/>
      <c r="C34" s="15"/>
      <c r="D34" s="15"/>
      <c r="E34" s="15"/>
      <c r="F34" s="15">
        <v>131</v>
      </c>
      <c r="G34" s="32" t="s">
        <v>46</v>
      </c>
      <c r="H34" s="16">
        <f t="shared" si="3"/>
        <v>2651</v>
      </c>
      <c r="I34" s="13">
        <v>98</v>
      </c>
      <c r="J34" s="13">
        <v>221</v>
      </c>
      <c r="K34" s="13">
        <f>221+122</f>
        <v>343</v>
      </c>
      <c r="L34" s="13">
        <v>221</v>
      </c>
      <c r="M34" s="13">
        <v>221</v>
      </c>
      <c r="N34" s="13">
        <v>221</v>
      </c>
      <c r="O34" s="13">
        <v>221</v>
      </c>
      <c r="P34" s="13">
        <v>221</v>
      </c>
      <c r="Q34" s="13">
        <v>221</v>
      </c>
      <c r="R34" s="13">
        <v>221</v>
      </c>
      <c r="S34" s="13">
        <v>221</v>
      </c>
      <c r="T34" s="13">
        <v>221</v>
      </c>
    </row>
    <row r="35" spans="1:20" ht="31.5">
      <c r="A35" s="4"/>
      <c r="B35" s="94"/>
      <c r="C35" s="15"/>
      <c r="D35" s="15"/>
      <c r="E35" s="15"/>
      <c r="F35" s="15">
        <v>135</v>
      </c>
      <c r="G35" s="30" t="s">
        <v>47</v>
      </c>
      <c r="H35" s="16">
        <f t="shared" si="3"/>
        <v>266</v>
      </c>
      <c r="I35" s="13">
        <v>12</v>
      </c>
      <c r="J35" s="13">
        <v>32</v>
      </c>
      <c r="K35" s="13">
        <v>22</v>
      </c>
      <c r="L35" s="13">
        <v>22</v>
      </c>
      <c r="M35" s="13">
        <v>22</v>
      </c>
      <c r="N35" s="13">
        <v>22</v>
      </c>
      <c r="O35" s="13">
        <v>22</v>
      </c>
      <c r="P35" s="13">
        <v>22</v>
      </c>
      <c r="Q35" s="13">
        <v>22</v>
      </c>
      <c r="R35" s="13">
        <v>22</v>
      </c>
      <c r="S35" s="13">
        <v>23</v>
      </c>
      <c r="T35" s="13">
        <v>23</v>
      </c>
    </row>
    <row r="36" spans="1:20" s="1" customFormat="1" ht="31.5">
      <c r="A36" s="4"/>
      <c r="B36" s="94"/>
      <c r="C36" s="15"/>
      <c r="D36" s="15"/>
      <c r="E36" s="15"/>
      <c r="F36" s="15">
        <v>136</v>
      </c>
      <c r="G36" s="68" t="s">
        <v>48</v>
      </c>
      <c r="H36" s="16">
        <f t="shared" si="3"/>
        <v>200</v>
      </c>
      <c r="I36" s="13"/>
      <c r="J36" s="13">
        <v>30</v>
      </c>
      <c r="K36" s="13">
        <v>30</v>
      </c>
      <c r="L36" s="13">
        <v>30</v>
      </c>
      <c r="M36" s="13">
        <v>30</v>
      </c>
      <c r="N36" s="13">
        <v>30</v>
      </c>
      <c r="O36" s="13"/>
      <c r="P36" s="13"/>
      <c r="Q36" s="13">
        <v>50</v>
      </c>
      <c r="R36" s="13"/>
      <c r="S36" s="13"/>
      <c r="T36" s="13"/>
    </row>
    <row r="37" spans="1:20" ht="31.5">
      <c r="A37" s="4"/>
      <c r="B37" s="94"/>
      <c r="C37" s="15"/>
      <c r="D37" s="15"/>
      <c r="E37" s="15"/>
      <c r="F37" s="15">
        <v>144</v>
      </c>
      <c r="G37" s="32" t="s">
        <v>37</v>
      </c>
      <c r="H37" s="11">
        <f t="shared" si="3"/>
        <v>616</v>
      </c>
      <c r="I37" s="13"/>
      <c r="J37" s="13"/>
      <c r="K37" s="13">
        <v>206</v>
      </c>
      <c r="L37" s="13"/>
      <c r="M37" s="13"/>
      <c r="N37" s="13"/>
      <c r="O37" s="13"/>
      <c r="P37" s="13">
        <v>205</v>
      </c>
      <c r="Q37" s="13"/>
      <c r="R37" s="13"/>
      <c r="S37" s="13"/>
      <c r="T37" s="13">
        <v>205</v>
      </c>
    </row>
    <row r="38" spans="1:20" ht="15.75">
      <c r="A38" s="4"/>
      <c r="B38" s="94"/>
      <c r="C38" s="15"/>
      <c r="D38" s="15"/>
      <c r="E38" s="15"/>
      <c r="F38" s="15">
        <v>149</v>
      </c>
      <c r="G38" s="32" t="s">
        <v>36</v>
      </c>
      <c r="H38" s="16">
        <f t="shared" si="3"/>
        <v>563</v>
      </c>
      <c r="I38" s="15"/>
      <c r="J38" s="15"/>
      <c r="K38" s="15">
        <v>533</v>
      </c>
      <c r="L38" s="15"/>
      <c r="M38" s="14"/>
      <c r="N38" s="14"/>
      <c r="O38" s="14"/>
      <c r="P38" s="14"/>
      <c r="Q38" s="14"/>
      <c r="R38" s="14">
        <v>30</v>
      </c>
      <c r="S38" s="14"/>
      <c r="T38" s="14"/>
    </row>
    <row r="39" spans="1:20" ht="15.75">
      <c r="A39" s="4"/>
      <c r="B39" s="94"/>
      <c r="C39" s="15"/>
      <c r="D39" s="15"/>
      <c r="E39" s="15"/>
      <c r="F39" s="15">
        <v>152</v>
      </c>
      <c r="G39" s="32" t="s">
        <v>38</v>
      </c>
      <c r="H39" s="16">
        <f t="shared" si="3"/>
        <v>600</v>
      </c>
      <c r="I39" s="15"/>
      <c r="J39" s="15">
        <v>100</v>
      </c>
      <c r="K39" s="15">
        <v>50</v>
      </c>
      <c r="L39" s="15">
        <v>50</v>
      </c>
      <c r="M39" s="15">
        <v>50</v>
      </c>
      <c r="N39" s="15">
        <v>50</v>
      </c>
      <c r="O39" s="15">
        <v>50</v>
      </c>
      <c r="P39" s="15">
        <v>50</v>
      </c>
      <c r="Q39" s="15">
        <v>50</v>
      </c>
      <c r="R39" s="15">
        <v>50</v>
      </c>
      <c r="S39" s="15">
        <v>50</v>
      </c>
      <c r="T39" s="15">
        <v>50</v>
      </c>
    </row>
    <row r="40" spans="1:20" ht="15.75">
      <c r="A40" s="4"/>
      <c r="B40" s="94"/>
      <c r="C40" s="15"/>
      <c r="D40" s="15"/>
      <c r="E40" s="15"/>
      <c r="F40" s="15">
        <v>159</v>
      </c>
      <c r="G40" s="30" t="s">
        <v>29</v>
      </c>
      <c r="H40" s="16">
        <f t="shared" si="3"/>
        <v>13006</v>
      </c>
      <c r="I40" s="15"/>
      <c r="J40" s="15">
        <f>1050+1049</f>
        <v>2099</v>
      </c>
      <c r="K40" s="15">
        <f>1049+40+75</f>
        <v>1164</v>
      </c>
      <c r="L40" s="15">
        <v>1049</v>
      </c>
      <c r="M40" s="15">
        <v>1049</v>
      </c>
      <c r="N40" s="15">
        <f>1049+40</f>
        <v>1089</v>
      </c>
      <c r="O40" s="15">
        <v>1049</v>
      </c>
      <c r="P40" s="15">
        <v>1050</v>
      </c>
      <c r="Q40" s="15">
        <f>1049+40</f>
        <v>1089</v>
      </c>
      <c r="R40" s="15">
        <f>1050+180</f>
        <v>1230</v>
      </c>
      <c r="S40" s="15">
        <v>1049</v>
      </c>
      <c r="T40" s="15">
        <f>1049+40</f>
        <v>1089</v>
      </c>
    </row>
    <row r="41" spans="1:20" ht="15.75">
      <c r="A41" s="4"/>
      <c r="B41" s="94"/>
      <c r="C41" s="15"/>
      <c r="D41" s="15"/>
      <c r="E41" s="15"/>
      <c r="F41" s="15">
        <v>161</v>
      </c>
      <c r="G41" s="30" t="s">
        <v>39</v>
      </c>
      <c r="H41" s="16">
        <f t="shared" si="3"/>
        <v>1000</v>
      </c>
      <c r="I41" s="15"/>
      <c r="J41" s="15">
        <v>91</v>
      </c>
      <c r="K41" s="15">
        <v>91</v>
      </c>
      <c r="L41" s="15">
        <v>91</v>
      </c>
      <c r="M41" s="15">
        <v>91</v>
      </c>
      <c r="N41" s="15">
        <v>91</v>
      </c>
      <c r="O41" s="15">
        <v>91</v>
      </c>
      <c r="P41" s="15">
        <v>91</v>
      </c>
      <c r="Q41" s="15">
        <v>91</v>
      </c>
      <c r="R41" s="15">
        <v>91</v>
      </c>
      <c r="S41" s="15">
        <v>91</v>
      </c>
      <c r="T41" s="15">
        <v>90</v>
      </c>
    </row>
    <row r="42" spans="1:20" ht="37.5" customHeight="1">
      <c r="A42" s="4"/>
      <c r="B42" s="94">
        <v>4</v>
      </c>
      <c r="C42" s="15"/>
      <c r="D42" s="39" t="s">
        <v>58</v>
      </c>
      <c r="E42" s="15"/>
      <c r="F42" s="40"/>
      <c r="G42" s="41" t="s">
        <v>82</v>
      </c>
      <c r="H42" s="11">
        <f>H43+H79</f>
        <v>3424693</v>
      </c>
      <c r="I42" s="11">
        <f>I43+I79</f>
        <v>185226</v>
      </c>
      <c r="J42" s="11">
        <f>J43+J79</f>
        <v>229535</v>
      </c>
      <c r="K42" s="11">
        <f t="shared" ref="K42:T42" si="4">K43+K79</f>
        <v>241398</v>
      </c>
      <c r="L42" s="11">
        <f t="shared" si="4"/>
        <v>236659</v>
      </c>
      <c r="M42" s="11">
        <f t="shared" si="4"/>
        <v>419118</v>
      </c>
      <c r="N42" s="11">
        <f t="shared" si="4"/>
        <v>269162</v>
      </c>
      <c r="O42" s="11">
        <f t="shared" si="4"/>
        <v>73979</v>
      </c>
      <c r="P42" s="11">
        <f t="shared" si="4"/>
        <v>196468</v>
      </c>
      <c r="Q42" s="11">
        <f t="shared" si="4"/>
        <v>253479</v>
      </c>
      <c r="R42" s="11">
        <f t="shared" si="4"/>
        <v>257291</v>
      </c>
      <c r="S42" s="11">
        <f t="shared" si="4"/>
        <v>264008</v>
      </c>
      <c r="T42" s="11">
        <f t="shared" si="4"/>
        <v>798370</v>
      </c>
    </row>
    <row r="43" spans="1:20" ht="31.5">
      <c r="A43" s="4"/>
      <c r="B43" s="94"/>
      <c r="C43" s="15"/>
      <c r="D43" s="39"/>
      <c r="E43" s="33" t="s">
        <v>78</v>
      </c>
      <c r="F43" s="40"/>
      <c r="G43" s="35" t="s">
        <v>95</v>
      </c>
      <c r="H43" s="16">
        <f>H44+H49+H54+H59+H64+H69+H74</f>
        <v>551827</v>
      </c>
      <c r="I43" s="16">
        <f t="shared" ref="I43:T43" si="5">I44+I49+I54+I59+I64+I69+I74</f>
        <v>30841</v>
      </c>
      <c r="J43" s="16">
        <f t="shared" si="5"/>
        <v>32537</v>
      </c>
      <c r="K43" s="16">
        <f t="shared" si="5"/>
        <v>33013</v>
      </c>
      <c r="L43" s="16">
        <f t="shared" si="5"/>
        <v>32838</v>
      </c>
      <c r="M43" s="16">
        <f t="shared" si="5"/>
        <v>54410</v>
      </c>
      <c r="N43" s="16">
        <f t="shared" si="5"/>
        <v>37770</v>
      </c>
      <c r="O43" s="16">
        <f t="shared" si="5"/>
        <v>8149</v>
      </c>
      <c r="P43" s="16">
        <f t="shared" si="5"/>
        <v>23230</v>
      </c>
      <c r="Q43" s="16">
        <f t="shared" si="5"/>
        <v>74758</v>
      </c>
      <c r="R43" s="16">
        <f t="shared" si="5"/>
        <v>74759</v>
      </c>
      <c r="S43" s="16">
        <f t="shared" si="5"/>
        <v>74760</v>
      </c>
      <c r="T43" s="16">
        <f t="shared" si="5"/>
        <v>74762</v>
      </c>
    </row>
    <row r="44" spans="1:20" ht="31.5">
      <c r="A44" s="4"/>
      <c r="B44" s="94"/>
      <c r="C44" s="15"/>
      <c r="D44" s="39" t="s">
        <v>58</v>
      </c>
      <c r="E44" s="33" t="s">
        <v>78</v>
      </c>
      <c r="F44" s="40"/>
      <c r="G44" s="35" t="s">
        <v>96</v>
      </c>
      <c r="H44" s="16">
        <f>H45+H46+H47+H48</f>
        <v>20878</v>
      </c>
      <c r="I44" s="16">
        <f t="shared" ref="I44:T44" si="6">I45+I46+I47+I48</f>
        <v>1466</v>
      </c>
      <c r="J44" s="16">
        <f t="shared" si="6"/>
        <v>1466</v>
      </c>
      <c r="K44" s="16">
        <f t="shared" si="6"/>
        <v>1466</v>
      </c>
      <c r="L44" s="16">
        <f t="shared" si="6"/>
        <v>1466</v>
      </c>
      <c r="M44" s="16">
        <f t="shared" si="6"/>
        <v>2184</v>
      </c>
      <c r="N44" s="16">
        <f t="shared" si="6"/>
        <v>967</v>
      </c>
      <c r="O44" s="16">
        <f t="shared" si="6"/>
        <v>103</v>
      </c>
      <c r="P44" s="16">
        <f t="shared" si="6"/>
        <v>1129</v>
      </c>
      <c r="Q44" s="16">
        <f t="shared" si="6"/>
        <v>2657</v>
      </c>
      <c r="R44" s="16">
        <f t="shared" si="6"/>
        <v>2658</v>
      </c>
      <c r="S44" s="16">
        <f t="shared" si="6"/>
        <v>2658</v>
      </c>
      <c r="T44" s="16">
        <f t="shared" si="6"/>
        <v>2658</v>
      </c>
    </row>
    <row r="45" spans="1:20" ht="15.75">
      <c r="A45" s="4"/>
      <c r="B45" s="94"/>
      <c r="C45" s="15"/>
      <c r="D45" s="15"/>
      <c r="E45" s="15"/>
      <c r="F45" s="40">
        <v>111</v>
      </c>
      <c r="G45" s="32" t="s">
        <v>32</v>
      </c>
      <c r="H45" s="16">
        <f>SUM(I45:T45)</f>
        <v>18976</v>
      </c>
      <c r="I45" s="15">
        <v>1332</v>
      </c>
      <c r="J45" s="15">
        <v>1332</v>
      </c>
      <c r="K45" s="15">
        <v>1332</v>
      </c>
      <c r="L45" s="15">
        <v>1332</v>
      </c>
      <c r="M45" s="14">
        <v>1986</v>
      </c>
      <c r="N45" s="14">
        <v>879</v>
      </c>
      <c r="O45" s="14">
        <v>93</v>
      </c>
      <c r="P45" s="14">
        <v>1027</v>
      </c>
      <c r="Q45" s="14">
        <v>2415</v>
      </c>
      <c r="R45" s="14">
        <v>2416</v>
      </c>
      <c r="S45" s="14">
        <v>2416</v>
      </c>
      <c r="T45" s="14">
        <v>2416</v>
      </c>
    </row>
    <row r="46" spans="1:20" ht="15.75">
      <c r="A46" s="4"/>
      <c r="B46" s="94"/>
      <c r="C46" s="15"/>
      <c r="D46" s="15"/>
      <c r="E46" s="15"/>
      <c r="F46" s="40">
        <v>121</v>
      </c>
      <c r="G46" s="32" t="s">
        <v>34</v>
      </c>
      <c r="H46" s="16">
        <f>SUM(I46:T46)</f>
        <v>1022</v>
      </c>
      <c r="I46" s="15">
        <v>72</v>
      </c>
      <c r="J46" s="15">
        <v>72</v>
      </c>
      <c r="K46" s="15">
        <v>72</v>
      </c>
      <c r="L46" s="15">
        <v>72</v>
      </c>
      <c r="M46" s="15">
        <v>107</v>
      </c>
      <c r="N46" s="15">
        <v>47</v>
      </c>
      <c r="O46" s="15">
        <v>5</v>
      </c>
      <c r="P46" s="14">
        <v>55</v>
      </c>
      <c r="Q46" s="14">
        <v>130</v>
      </c>
      <c r="R46" s="14">
        <v>130</v>
      </c>
      <c r="S46" s="14">
        <v>130</v>
      </c>
      <c r="T46" s="14">
        <v>130</v>
      </c>
    </row>
    <row r="47" spans="1:20" ht="31.5">
      <c r="A47" s="4"/>
      <c r="B47" s="94"/>
      <c r="C47" s="15"/>
      <c r="D47" s="15"/>
      <c r="E47" s="15"/>
      <c r="F47" s="40">
        <v>122</v>
      </c>
      <c r="G47" s="32" t="s">
        <v>80</v>
      </c>
      <c r="H47" s="16">
        <f>SUM(I47:T47)</f>
        <v>598</v>
      </c>
      <c r="I47" s="15">
        <v>42</v>
      </c>
      <c r="J47" s="15">
        <v>42</v>
      </c>
      <c r="K47" s="15">
        <v>42</v>
      </c>
      <c r="L47" s="15">
        <v>42</v>
      </c>
      <c r="M47" s="15">
        <v>63</v>
      </c>
      <c r="N47" s="15">
        <v>28</v>
      </c>
      <c r="O47" s="15">
        <v>3</v>
      </c>
      <c r="P47" s="14">
        <v>32</v>
      </c>
      <c r="Q47" s="14">
        <v>76</v>
      </c>
      <c r="R47" s="14">
        <v>76</v>
      </c>
      <c r="S47" s="14">
        <v>76</v>
      </c>
      <c r="T47" s="14">
        <v>76</v>
      </c>
    </row>
    <row r="48" spans="1:20" ht="47.25">
      <c r="A48" s="4"/>
      <c r="B48" s="94"/>
      <c r="C48" s="15"/>
      <c r="D48" s="15"/>
      <c r="E48" s="15"/>
      <c r="F48" s="40">
        <v>124</v>
      </c>
      <c r="G48" s="30" t="s">
        <v>81</v>
      </c>
      <c r="H48" s="16">
        <f>SUM(I48:T48)</f>
        <v>282</v>
      </c>
      <c r="I48" s="15">
        <v>20</v>
      </c>
      <c r="J48" s="15">
        <v>20</v>
      </c>
      <c r="K48" s="15">
        <v>20</v>
      </c>
      <c r="L48" s="15">
        <v>20</v>
      </c>
      <c r="M48" s="15">
        <v>28</v>
      </c>
      <c r="N48" s="15">
        <v>13</v>
      </c>
      <c r="O48" s="15">
        <v>2</v>
      </c>
      <c r="P48" s="14">
        <v>15</v>
      </c>
      <c r="Q48" s="14">
        <v>36</v>
      </c>
      <c r="R48" s="14">
        <v>36</v>
      </c>
      <c r="S48" s="14">
        <v>36</v>
      </c>
      <c r="T48" s="14">
        <v>36</v>
      </c>
    </row>
    <row r="49" spans="1:20" ht="47.25">
      <c r="A49" s="4"/>
      <c r="B49" s="94"/>
      <c r="C49" s="15"/>
      <c r="D49" s="39" t="s">
        <v>58</v>
      </c>
      <c r="E49" s="33" t="s">
        <v>78</v>
      </c>
      <c r="F49" s="40"/>
      <c r="G49" s="35" t="s">
        <v>97</v>
      </c>
      <c r="H49" s="16">
        <f t="shared" ref="H49:H63" si="7">I49+J49+K49+L49+M49+N49+O49+P49+Q49+R49+S49+T49</f>
        <v>8037</v>
      </c>
      <c r="I49" s="16">
        <f>I50+I51+I52+I53</f>
        <v>0</v>
      </c>
      <c r="J49" s="16">
        <f t="shared" ref="J49:T49" si="8">J50+J51+J52+J53</f>
        <v>0</v>
      </c>
      <c r="K49" s="16">
        <f t="shared" si="8"/>
        <v>480</v>
      </c>
      <c r="L49" s="16">
        <f t="shared" si="8"/>
        <v>300</v>
      </c>
      <c r="M49" s="16">
        <f t="shared" si="8"/>
        <v>300</v>
      </c>
      <c r="N49" s="16">
        <f t="shared" si="8"/>
        <v>300</v>
      </c>
      <c r="O49" s="16">
        <f t="shared" si="8"/>
        <v>0</v>
      </c>
      <c r="P49" s="16">
        <f t="shared" si="8"/>
        <v>0</v>
      </c>
      <c r="Q49" s="16">
        <f t="shared" si="8"/>
        <v>1664</v>
      </c>
      <c r="R49" s="16">
        <f t="shared" si="8"/>
        <v>1664</v>
      </c>
      <c r="S49" s="16">
        <f t="shared" si="8"/>
        <v>1664</v>
      </c>
      <c r="T49" s="16">
        <f t="shared" si="8"/>
        <v>1665</v>
      </c>
    </row>
    <row r="50" spans="1:20" ht="15.75">
      <c r="A50" s="4"/>
      <c r="B50" s="94"/>
      <c r="C50" s="15"/>
      <c r="D50" s="15"/>
      <c r="E50" s="15"/>
      <c r="F50" s="40">
        <v>111</v>
      </c>
      <c r="G50" s="32" t="s">
        <v>32</v>
      </c>
      <c r="H50" s="16">
        <f t="shared" si="7"/>
        <v>7296</v>
      </c>
      <c r="I50" s="15"/>
      <c r="J50" s="15"/>
      <c r="K50" s="15">
        <v>435</v>
      </c>
      <c r="L50" s="15">
        <v>272</v>
      </c>
      <c r="M50" s="15">
        <v>272</v>
      </c>
      <c r="N50" s="15">
        <v>272</v>
      </c>
      <c r="O50" s="15"/>
      <c r="P50" s="14"/>
      <c r="Q50" s="14">
        <v>1511</v>
      </c>
      <c r="R50" s="14">
        <v>1511</v>
      </c>
      <c r="S50" s="14">
        <v>1511</v>
      </c>
      <c r="T50" s="14">
        <v>1512</v>
      </c>
    </row>
    <row r="51" spans="1:20" ht="15.75">
      <c r="A51" s="4"/>
      <c r="B51" s="94"/>
      <c r="C51" s="15"/>
      <c r="D51" s="15"/>
      <c r="E51" s="15"/>
      <c r="F51" s="40">
        <v>121</v>
      </c>
      <c r="G51" s="32" t="s">
        <v>34</v>
      </c>
      <c r="H51" s="16">
        <f t="shared" si="7"/>
        <v>397</v>
      </c>
      <c r="I51" s="15"/>
      <c r="J51" s="15"/>
      <c r="K51" s="15">
        <v>24</v>
      </c>
      <c r="L51" s="15">
        <v>15</v>
      </c>
      <c r="M51" s="15">
        <v>15</v>
      </c>
      <c r="N51" s="15">
        <v>15</v>
      </c>
      <c r="O51" s="15"/>
      <c r="P51" s="14"/>
      <c r="Q51" s="14">
        <v>82</v>
      </c>
      <c r="R51" s="14">
        <v>82</v>
      </c>
      <c r="S51" s="14">
        <v>82</v>
      </c>
      <c r="T51" s="14">
        <v>82</v>
      </c>
    </row>
    <row r="52" spans="1:20" ht="31.5">
      <c r="A52" s="4"/>
      <c r="B52" s="94"/>
      <c r="C52" s="15"/>
      <c r="D52" s="15"/>
      <c r="E52" s="15"/>
      <c r="F52" s="40">
        <v>122</v>
      </c>
      <c r="G52" s="32" t="s">
        <v>80</v>
      </c>
      <c r="H52" s="16">
        <f t="shared" si="7"/>
        <v>233</v>
      </c>
      <c r="I52" s="15"/>
      <c r="J52" s="15"/>
      <c r="K52" s="15">
        <v>14</v>
      </c>
      <c r="L52" s="15">
        <v>9</v>
      </c>
      <c r="M52" s="15">
        <v>9</v>
      </c>
      <c r="N52" s="15">
        <v>9</v>
      </c>
      <c r="O52" s="15"/>
      <c r="P52" s="14"/>
      <c r="Q52" s="14">
        <v>48</v>
      </c>
      <c r="R52" s="14">
        <v>48</v>
      </c>
      <c r="S52" s="14">
        <v>48</v>
      </c>
      <c r="T52" s="14">
        <v>48</v>
      </c>
    </row>
    <row r="53" spans="1:20" ht="47.25">
      <c r="A53" s="4"/>
      <c r="B53" s="94"/>
      <c r="C53" s="15"/>
      <c r="D53" s="15"/>
      <c r="E53" s="15"/>
      <c r="F53" s="40">
        <v>124</v>
      </c>
      <c r="G53" s="30" t="s">
        <v>81</v>
      </c>
      <c r="H53" s="16">
        <f t="shared" si="7"/>
        <v>111</v>
      </c>
      <c r="I53" s="15"/>
      <c r="J53" s="15"/>
      <c r="K53" s="15">
        <v>7</v>
      </c>
      <c r="L53" s="15">
        <v>4</v>
      </c>
      <c r="M53" s="15">
        <v>4</v>
      </c>
      <c r="N53" s="15">
        <v>4</v>
      </c>
      <c r="O53" s="15"/>
      <c r="P53" s="14"/>
      <c r="Q53" s="14">
        <v>23</v>
      </c>
      <c r="R53" s="14">
        <v>23</v>
      </c>
      <c r="S53" s="14">
        <v>23</v>
      </c>
      <c r="T53" s="14">
        <v>23</v>
      </c>
    </row>
    <row r="54" spans="1:20" ht="47.25">
      <c r="A54" s="4"/>
      <c r="B54" s="94"/>
      <c r="C54" s="16"/>
      <c r="D54" s="39" t="s">
        <v>58</v>
      </c>
      <c r="E54" s="39" t="s">
        <v>78</v>
      </c>
      <c r="F54" s="79"/>
      <c r="G54" s="35" t="s">
        <v>98</v>
      </c>
      <c r="H54" s="16">
        <f t="shared" si="7"/>
        <v>284166</v>
      </c>
      <c r="I54" s="16">
        <f>I55+I56+I57+I58</f>
        <v>13800</v>
      </c>
      <c r="J54" s="16">
        <f t="shared" ref="J54:T54" si="9">J55+J56+J57+J58</f>
        <v>15000</v>
      </c>
      <c r="K54" s="16">
        <f t="shared" si="9"/>
        <v>15000</v>
      </c>
      <c r="L54" s="16">
        <f t="shared" si="9"/>
        <v>15000</v>
      </c>
      <c r="M54" s="16">
        <f t="shared" si="9"/>
        <v>24255</v>
      </c>
      <c r="N54" s="16">
        <f t="shared" si="9"/>
        <v>17640</v>
      </c>
      <c r="O54" s="16">
        <f t="shared" si="9"/>
        <v>3675</v>
      </c>
      <c r="P54" s="16">
        <f t="shared" si="9"/>
        <v>9660</v>
      </c>
      <c r="Q54" s="16">
        <f t="shared" si="9"/>
        <v>42534</v>
      </c>
      <c r="R54" s="16">
        <f t="shared" si="9"/>
        <v>42534</v>
      </c>
      <c r="S54" s="16">
        <f t="shared" si="9"/>
        <v>42534</v>
      </c>
      <c r="T54" s="16">
        <f t="shared" si="9"/>
        <v>42534</v>
      </c>
    </row>
    <row r="55" spans="1:20" ht="15.75">
      <c r="A55" s="4"/>
      <c r="B55" s="94"/>
      <c r="C55" s="15"/>
      <c r="D55" s="15"/>
      <c r="E55" s="15"/>
      <c r="F55" s="40">
        <v>111</v>
      </c>
      <c r="G55" s="32" t="s">
        <v>32</v>
      </c>
      <c r="H55" s="16">
        <f t="shared" si="7"/>
        <v>258235</v>
      </c>
      <c r="I55" s="15">
        <v>12540</v>
      </c>
      <c r="J55" s="15">
        <v>13636</v>
      </c>
      <c r="K55" s="15">
        <v>13636</v>
      </c>
      <c r="L55" s="15">
        <v>13636</v>
      </c>
      <c r="M55" s="15">
        <v>22040</v>
      </c>
      <c r="N55" s="15">
        <v>16029</v>
      </c>
      <c r="O55" s="15">
        <v>3340</v>
      </c>
      <c r="P55" s="14">
        <v>8778</v>
      </c>
      <c r="Q55" s="14">
        <v>38650</v>
      </c>
      <c r="R55" s="14">
        <v>38650</v>
      </c>
      <c r="S55" s="14">
        <v>38650</v>
      </c>
      <c r="T55" s="14">
        <v>38650</v>
      </c>
    </row>
    <row r="56" spans="1:20" ht="15.75">
      <c r="A56" s="4"/>
      <c r="B56" s="94"/>
      <c r="C56" s="15"/>
      <c r="D56" s="15"/>
      <c r="E56" s="15"/>
      <c r="F56" s="40">
        <v>121</v>
      </c>
      <c r="G56" s="32" t="s">
        <v>34</v>
      </c>
      <c r="H56" s="16">
        <f t="shared" si="7"/>
        <v>13943</v>
      </c>
      <c r="I56" s="15">
        <v>677</v>
      </c>
      <c r="J56" s="15">
        <v>736</v>
      </c>
      <c r="K56" s="15">
        <v>736</v>
      </c>
      <c r="L56" s="15">
        <v>736</v>
      </c>
      <c r="M56" s="15">
        <v>1190</v>
      </c>
      <c r="N56" s="15">
        <v>866</v>
      </c>
      <c r="O56" s="15">
        <v>180</v>
      </c>
      <c r="P56" s="14">
        <v>474</v>
      </c>
      <c r="Q56" s="14">
        <v>2087</v>
      </c>
      <c r="R56" s="14">
        <v>2087</v>
      </c>
      <c r="S56" s="14">
        <v>2087</v>
      </c>
      <c r="T56" s="14">
        <v>2087</v>
      </c>
    </row>
    <row r="57" spans="1:20" ht="31.5">
      <c r="A57" s="4"/>
      <c r="B57" s="94"/>
      <c r="C57" s="15"/>
      <c r="D57" s="15"/>
      <c r="E57" s="15"/>
      <c r="F57" s="40">
        <v>122</v>
      </c>
      <c r="G57" s="32" t="s">
        <v>80</v>
      </c>
      <c r="H57" s="16">
        <f t="shared" si="7"/>
        <v>8119</v>
      </c>
      <c r="I57" s="15">
        <v>395</v>
      </c>
      <c r="J57" s="15">
        <v>425</v>
      </c>
      <c r="K57" s="15">
        <v>425</v>
      </c>
      <c r="L57" s="15">
        <v>425</v>
      </c>
      <c r="M57" s="15">
        <v>694</v>
      </c>
      <c r="N57" s="15">
        <v>505</v>
      </c>
      <c r="O57" s="15">
        <v>105</v>
      </c>
      <c r="P57" s="14">
        <v>277</v>
      </c>
      <c r="Q57" s="14">
        <v>1217</v>
      </c>
      <c r="R57" s="14">
        <v>1217</v>
      </c>
      <c r="S57" s="14">
        <v>1217</v>
      </c>
      <c r="T57" s="14">
        <v>1217</v>
      </c>
    </row>
    <row r="58" spans="1:20" ht="47.25">
      <c r="A58" s="4"/>
      <c r="B58" s="94"/>
      <c r="C58" s="15"/>
      <c r="D58" s="15"/>
      <c r="E58" s="15"/>
      <c r="F58" s="40">
        <v>124</v>
      </c>
      <c r="G58" s="30" t="s">
        <v>81</v>
      </c>
      <c r="H58" s="16">
        <f t="shared" si="7"/>
        <v>3869</v>
      </c>
      <c r="I58" s="15">
        <v>188</v>
      </c>
      <c r="J58" s="15">
        <v>203</v>
      </c>
      <c r="K58" s="15">
        <v>203</v>
      </c>
      <c r="L58" s="15">
        <v>203</v>
      </c>
      <c r="M58" s="15">
        <v>331</v>
      </c>
      <c r="N58" s="15">
        <v>240</v>
      </c>
      <c r="O58" s="15">
        <v>50</v>
      </c>
      <c r="P58" s="14">
        <v>131</v>
      </c>
      <c r="Q58" s="14">
        <v>580</v>
      </c>
      <c r="R58" s="14">
        <v>580</v>
      </c>
      <c r="S58" s="14">
        <v>580</v>
      </c>
      <c r="T58" s="14">
        <v>580</v>
      </c>
    </row>
    <row r="59" spans="1:20" ht="47.25">
      <c r="A59" s="4"/>
      <c r="B59" s="94"/>
      <c r="C59" s="16"/>
      <c r="D59" s="39" t="s">
        <v>58</v>
      </c>
      <c r="E59" s="39" t="s">
        <v>78</v>
      </c>
      <c r="F59" s="75"/>
      <c r="G59" s="35" t="s">
        <v>99</v>
      </c>
      <c r="H59" s="16">
        <f t="shared" si="7"/>
        <v>114685</v>
      </c>
      <c r="I59" s="16">
        <f>I60+I61+I62+I63</f>
        <v>5500</v>
      </c>
      <c r="J59" s="16">
        <f t="shared" ref="J59:Q59" si="10">J60+J61+J62+J63</f>
        <v>6000</v>
      </c>
      <c r="K59" s="16">
        <f t="shared" si="10"/>
        <v>6000</v>
      </c>
      <c r="L59" s="16">
        <f t="shared" si="10"/>
        <v>6000</v>
      </c>
      <c r="M59" s="16">
        <f t="shared" si="10"/>
        <v>10200</v>
      </c>
      <c r="N59" s="16">
        <f t="shared" si="10"/>
        <v>7320</v>
      </c>
      <c r="O59" s="16">
        <f t="shared" si="10"/>
        <v>1500</v>
      </c>
      <c r="P59" s="16">
        <f t="shared" si="10"/>
        <v>4000</v>
      </c>
      <c r="Q59" s="16">
        <f t="shared" si="10"/>
        <v>17041</v>
      </c>
      <c r="R59" s="16">
        <f>R60+R61+R62+R63</f>
        <v>17041</v>
      </c>
      <c r="S59" s="16">
        <f>S60+S61+S62+S63</f>
        <v>17041</v>
      </c>
      <c r="T59" s="16">
        <f>T60+T61+T62+T63</f>
        <v>17042</v>
      </c>
    </row>
    <row r="60" spans="1:20" ht="15.75">
      <c r="A60" s="4"/>
      <c r="B60" s="94"/>
      <c r="C60" s="15"/>
      <c r="D60" s="15"/>
      <c r="E60" s="15"/>
      <c r="F60" s="40">
        <v>111</v>
      </c>
      <c r="G60" s="32" t="s">
        <v>32</v>
      </c>
      <c r="H60" s="16">
        <f t="shared" si="7"/>
        <v>104207</v>
      </c>
      <c r="I60" s="15">
        <v>4997</v>
      </c>
      <c r="J60" s="15">
        <v>5451</v>
      </c>
      <c r="K60" s="15">
        <v>5451</v>
      </c>
      <c r="L60" s="15">
        <v>5451</v>
      </c>
      <c r="M60" s="15">
        <v>9268</v>
      </c>
      <c r="N60" s="15">
        <v>6651</v>
      </c>
      <c r="O60" s="15">
        <v>1363</v>
      </c>
      <c r="P60" s="14">
        <v>3634</v>
      </c>
      <c r="Q60" s="14">
        <v>15485</v>
      </c>
      <c r="R60" s="14">
        <v>15485</v>
      </c>
      <c r="S60" s="14">
        <v>15485</v>
      </c>
      <c r="T60" s="14">
        <v>15486</v>
      </c>
    </row>
    <row r="61" spans="1:20" ht="15.75">
      <c r="A61" s="6"/>
      <c r="B61" s="96"/>
      <c r="C61" s="15"/>
      <c r="D61" s="15"/>
      <c r="E61" s="15"/>
      <c r="F61" s="40">
        <v>121</v>
      </c>
      <c r="G61" s="32" t="s">
        <v>34</v>
      </c>
      <c r="H61" s="16">
        <f t="shared" si="7"/>
        <v>5629</v>
      </c>
      <c r="I61" s="15">
        <v>270</v>
      </c>
      <c r="J61" s="15">
        <v>295</v>
      </c>
      <c r="K61" s="15">
        <v>295</v>
      </c>
      <c r="L61" s="15">
        <v>295</v>
      </c>
      <c r="M61" s="15">
        <v>501</v>
      </c>
      <c r="N61" s="15">
        <v>359</v>
      </c>
      <c r="O61" s="15">
        <v>74</v>
      </c>
      <c r="P61" s="14">
        <v>196</v>
      </c>
      <c r="Q61" s="14">
        <v>836</v>
      </c>
      <c r="R61" s="14">
        <v>836</v>
      </c>
      <c r="S61" s="14">
        <v>836</v>
      </c>
      <c r="T61" s="14">
        <v>836</v>
      </c>
    </row>
    <row r="62" spans="1:20" ht="31.5">
      <c r="A62" s="4"/>
      <c r="B62" s="94"/>
      <c r="C62" s="15"/>
      <c r="D62" s="15"/>
      <c r="E62" s="15"/>
      <c r="F62" s="40">
        <v>122</v>
      </c>
      <c r="G62" s="32" t="s">
        <v>80</v>
      </c>
      <c r="H62" s="16">
        <f t="shared" si="7"/>
        <v>3286</v>
      </c>
      <c r="I62" s="15">
        <v>158</v>
      </c>
      <c r="J62" s="15">
        <v>172</v>
      </c>
      <c r="K62" s="15">
        <v>172</v>
      </c>
      <c r="L62" s="15">
        <v>172</v>
      </c>
      <c r="M62" s="15">
        <v>292</v>
      </c>
      <c r="N62" s="15">
        <v>210</v>
      </c>
      <c r="O62" s="15">
        <v>43</v>
      </c>
      <c r="P62" s="14">
        <v>115</v>
      </c>
      <c r="Q62" s="14">
        <v>488</v>
      </c>
      <c r="R62" s="14">
        <v>488</v>
      </c>
      <c r="S62" s="14">
        <v>488</v>
      </c>
      <c r="T62" s="14">
        <v>488</v>
      </c>
    </row>
    <row r="63" spans="1:20" ht="47.25">
      <c r="A63" s="6"/>
      <c r="B63" s="96"/>
      <c r="C63" s="15"/>
      <c r="D63" s="15"/>
      <c r="E63" s="15"/>
      <c r="F63" s="40">
        <v>124</v>
      </c>
      <c r="G63" s="30" t="s">
        <v>81</v>
      </c>
      <c r="H63" s="16">
        <f t="shared" si="7"/>
        <v>1563</v>
      </c>
      <c r="I63" s="15">
        <v>75</v>
      </c>
      <c r="J63" s="15">
        <v>82</v>
      </c>
      <c r="K63" s="15">
        <v>82</v>
      </c>
      <c r="L63" s="15">
        <v>82</v>
      </c>
      <c r="M63" s="15">
        <v>139</v>
      </c>
      <c r="N63" s="15">
        <v>100</v>
      </c>
      <c r="O63" s="15">
        <v>20</v>
      </c>
      <c r="P63" s="14">
        <v>55</v>
      </c>
      <c r="Q63" s="14">
        <v>232</v>
      </c>
      <c r="R63" s="14">
        <v>232</v>
      </c>
      <c r="S63" s="14">
        <v>232</v>
      </c>
      <c r="T63" s="14">
        <v>232</v>
      </c>
    </row>
    <row r="64" spans="1:20" ht="63">
      <c r="A64" s="4"/>
      <c r="B64" s="94"/>
      <c r="C64" s="15"/>
      <c r="D64" s="39" t="s">
        <v>58</v>
      </c>
      <c r="E64" s="39" t="s">
        <v>78</v>
      </c>
      <c r="F64" s="40"/>
      <c r="G64" s="35" t="s">
        <v>108</v>
      </c>
      <c r="H64" s="16">
        <f>H65+H66+H67+H68</f>
        <v>2165</v>
      </c>
      <c r="I64" s="16">
        <f>I65+I66+I67+I68</f>
        <v>180</v>
      </c>
      <c r="J64" s="16">
        <f t="shared" ref="J64:T64" si="11">J65+J66+J67+J68</f>
        <v>180</v>
      </c>
      <c r="K64" s="16">
        <f t="shared" si="11"/>
        <v>180</v>
      </c>
      <c r="L64" s="16">
        <f t="shared" si="11"/>
        <v>180</v>
      </c>
      <c r="M64" s="16">
        <f t="shared" si="11"/>
        <v>330</v>
      </c>
      <c r="N64" s="16">
        <f t="shared" si="11"/>
        <v>180</v>
      </c>
      <c r="O64" s="16">
        <f t="shared" si="11"/>
        <v>35</v>
      </c>
      <c r="P64" s="16">
        <f t="shared" si="11"/>
        <v>180</v>
      </c>
      <c r="Q64" s="16">
        <f t="shared" si="11"/>
        <v>180</v>
      </c>
      <c r="R64" s="16">
        <f t="shared" si="11"/>
        <v>180</v>
      </c>
      <c r="S64" s="16">
        <f t="shared" si="11"/>
        <v>180</v>
      </c>
      <c r="T64" s="16">
        <f t="shared" si="11"/>
        <v>180</v>
      </c>
    </row>
    <row r="65" spans="1:23" ht="15.75">
      <c r="A65" s="4"/>
      <c r="B65" s="94"/>
      <c r="C65" s="15"/>
      <c r="D65" s="16"/>
      <c r="E65" s="16"/>
      <c r="F65" s="40">
        <v>111</v>
      </c>
      <c r="G65" s="32" t="s">
        <v>32</v>
      </c>
      <c r="H65" s="16">
        <f>I65+J65+K65+L65+M65+N65+O65+P65+Q65+R65+S65+T65</f>
        <v>1970</v>
      </c>
      <c r="I65" s="15">
        <v>164</v>
      </c>
      <c r="J65" s="15">
        <v>164</v>
      </c>
      <c r="K65" s="15">
        <v>164</v>
      </c>
      <c r="L65" s="15">
        <v>164</v>
      </c>
      <c r="M65" s="15">
        <v>299</v>
      </c>
      <c r="N65" s="15">
        <v>164</v>
      </c>
      <c r="O65" s="15">
        <v>31</v>
      </c>
      <c r="P65" s="15">
        <v>164</v>
      </c>
      <c r="Q65" s="15">
        <v>164</v>
      </c>
      <c r="R65" s="15">
        <v>164</v>
      </c>
      <c r="S65" s="15">
        <v>164</v>
      </c>
      <c r="T65" s="15">
        <v>164</v>
      </c>
    </row>
    <row r="66" spans="1:23" ht="15.75">
      <c r="A66" s="4"/>
      <c r="B66" s="94"/>
      <c r="C66" s="15"/>
      <c r="D66" s="15"/>
      <c r="E66" s="15"/>
      <c r="F66" s="40">
        <v>121</v>
      </c>
      <c r="G66" s="32" t="s">
        <v>34</v>
      </c>
      <c r="H66" s="16">
        <f>I66+J66+K66+L66+M66+N66+O66+P66+Q66+R66+S66+T66</f>
        <v>108</v>
      </c>
      <c r="I66" s="15">
        <v>9</v>
      </c>
      <c r="J66" s="15">
        <v>9</v>
      </c>
      <c r="K66" s="15">
        <v>9</v>
      </c>
      <c r="L66" s="15">
        <v>9</v>
      </c>
      <c r="M66" s="15">
        <v>16</v>
      </c>
      <c r="N66" s="15">
        <v>9</v>
      </c>
      <c r="O66" s="15">
        <v>2</v>
      </c>
      <c r="P66" s="15">
        <v>9</v>
      </c>
      <c r="Q66" s="15">
        <v>9</v>
      </c>
      <c r="R66" s="15">
        <v>9</v>
      </c>
      <c r="S66" s="15">
        <v>9</v>
      </c>
      <c r="T66" s="15">
        <v>9</v>
      </c>
    </row>
    <row r="67" spans="1:23" ht="31.5">
      <c r="A67" s="4"/>
      <c r="B67" s="94"/>
      <c r="C67" s="15"/>
      <c r="D67" s="15"/>
      <c r="E67" s="15"/>
      <c r="F67" s="40">
        <v>122</v>
      </c>
      <c r="G67" s="32" t="s">
        <v>80</v>
      </c>
      <c r="H67" s="16">
        <f>I67+J67+K67+L67+M67+N67+O67+P67+Q67+R67+S67+T67</f>
        <v>61</v>
      </c>
      <c r="I67" s="15">
        <v>5</v>
      </c>
      <c r="J67" s="15">
        <v>5</v>
      </c>
      <c r="K67" s="15">
        <v>5</v>
      </c>
      <c r="L67" s="15">
        <v>5</v>
      </c>
      <c r="M67" s="15">
        <v>10</v>
      </c>
      <c r="N67" s="15">
        <v>5</v>
      </c>
      <c r="O67" s="15">
        <v>1</v>
      </c>
      <c r="P67" s="15">
        <v>5</v>
      </c>
      <c r="Q67" s="15">
        <v>5</v>
      </c>
      <c r="R67" s="15">
        <v>5</v>
      </c>
      <c r="S67" s="15">
        <v>5</v>
      </c>
      <c r="T67" s="15">
        <v>5</v>
      </c>
    </row>
    <row r="68" spans="1:23" ht="47.25">
      <c r="A68" s="4"/>
      <c r="B68" s="94"/>
      <c r="C68" s="15"/>
      <c r="D68" s="15"/>
      <c r="E68" s="15"/>
      <c r="F68" s="40">
        <v>124</v>
      </c>
      <c r="G68" s="30" t="s">
        <v>81</v>
      </c>
      <c r="H68" s="16">
        <f>I68+J68+K68+L68+M68+N68+O68+P68+Q68+R68+S68+T68</f>
        <v>26</v>
      </c>
      <c r="I68" s="15">
        <v>2</v>
      </c>
      <c r="J68" s="15">
        <v>2</v>
      </c>
      <c r="K68" s="15">
        <v>2</v>
      </c>
      <c r="L68" s="15">
        <v>2</v>
      </c>
      <c r="M68" s="15">
        <v>5</v>
      </c>
      <c r="N68" s="15">
        <v>2</v>
      </c>
      <c r="O68" s="15">
        <v>1</v>
      </c>
      <c r="P68" s="15">
        <v>2</v>
      </c>
      <c r="Q68" s="15">
        <v>2</v>
      </c>
      <c r="R68" s="15">
        <v>2</v>
      </c>
      <c r="S68" s="15">
        <v>2</v>
      </c>
      <c r="T68" s="15">
        <v>2</v>
      </c>
    </row>
    <row r="69" spans="1:23" ht="63">
      <c r="A69" s="4"/>
      <c r="B69" s="94"/>
      <c r="C69" s="15"/>
      <c r="D69" s="39" t="s">
        <v>58</v>
      </c>
      <c r="E69" s="39" t="s">
        <v>78</v>
      </c>
      <c r="F69" s="40"/>
      <c r="G69" s="35" t="s">
        <v>107</v>
      </c>
      <c r="H69" s="16">
        <f>H70+H71+H72+H73</f>
        <v>3150</v>
      </c>
      <c r="I69" s="16">
        <f t="shared" ref="I69:T69" si="12">I70+I71+I72+I73</f>
        <v>0</v>
      </c>
      <c r="J69" s="16">
        <f t="shared" si="12"/>
        <v>0</v>
      </c>
      <c r="K69" s="16">
        <f t="shared" si="12"/>
        <v>0</v>
      </c>
      <c r="L69" s="16">
        <f t="shared" si="12"/>
        <v>0</v>
      </c>
      <c r="M69" s="16">
        <f t="shared" si="12"/>
        <v>0</v>
      </c>
      <c r="N69" s="16">
        <f t="shared" si="12"/>
        <v>0</v>
      </c>
      <c r="O69" s="16">
        <f t="shared" si="12"/>
        <v>0</v>
      </c>
      <c r="P69" s="16">
        <f t="shared" si="12"/>
        <v>0</v>
      </c>
      <c r="Q69" s="16">
        <f t="shared" si="12"/>
        <v>787</v>
      </c>
      <c r="R69" s="16">
        <f t="shared" si="12"/>
        <v>787</v>
      </c>
      <c r="S69" s="16">
        <f t="shared" si="12"/>
        <v>788</v>
      </c>
      <c r="T69" s="16">
        <f t="shared" si="12"/>
        <v>788</v>
      </c>
    </row>
    <row r="70" spans="1:23" ht="15.75">
      <c r="A70" s="4"/>
      <c r="B70" s="94"/>
      <c r="C70" s="15"/>
      <c r="D70" s="15"/>
      <c r="E70" s="15"/>
      <c r="F70" s="40">
        <v>111</v>
      </c>
      <c r="G70" s="32" t="s">
        <v>32</v>
      </c>
      <c r="H70" s="16">
        <f>I70+J70+K70+L70+M70+N70+O70+P70+Q70+R70+S70+T70</f>
        <v>2858</v>
      </c>
      <c r="I70" s="15"/>
      <c r="J70" s="15"/>
      <c r="K70" s="15"/>
      <c r="L70" s="15"/>
      <c r="M70" s="15"/>
      <c r="N70" s="15"/>
      <c r="O70" s="15"/>
      <c r="P70" s="14"/>
      <c r="Q70" s="14">
        <v>714</v>
      </c>
      <c r="R70" s="14">
        <v>714</v>
      </c>
      <c r="S70" s="14">
        <v>715</v>
      </c>
      <c r="T70" s="14">
        <v>715</v>
      </c>
      <c r="W70" s="20"/>
    </row>
    <row r="71" spans="1:23" ht="15.75">
      <c r="A71" s="4"/>
      <c r="B71" s="94"/>
      <c r="C71" s="15"/>
      <c r="D71" s="15"/>
      <c r="E71" s="15"/>
      <c r="F71" s="40">
        <v>121</v>
      </c>
      <c r="G71" s="32" t="s">
        <v>34</v>
      </c>
      <c r="H71" s="16">
        <f>I71+J71+K71+L71+M71+N71+O71+P71+Q71+R71+S71+T71</f>
        <v>156</v>
      </c>
      <c r="I71" s="15"/>
      <c r="J71" s="15"/>
      <c r="K71" s="15"/>
      <c r="L71" s="15"/>
      <c r="M71" s="15"/>
      <c r="N71" s="15"/>
      <c r="O71" s="15"/>
      <c r="P71" s="14"/>
      <c r="Q71" s="14">
        <v>39</v>
      </c>
      <c r="R71" s="14">
        <v>39</v>
      </c>
      <c r="S71" s="14">
        <v>39</v>
      </c>
      <c r="T71" s="14">
        <v>39</v>
      </c>
    </row>
    <row r="72" spans="1:23" ht="31.5">
      <c r="A72" s="4"/>
      <c r="B72" s="94"/>
      <c r="C72" s="15"/>
      <c r="D72" s="15"/>
      <c r="E72" s="15"/>
      <c r="F72" s="40">
        <v>122</v>
      </c>
      <c r="G72" s="32" t="s">
        <v>80</v>
      </c>
      <c r="H72" s="16">
        <f>I72+J72+K72+L72+M72+N72+O72+P72+Q72+R72+S72+T72</f>
        <v>92</v>
      </c>
      <c r="I72" s="15"/>
      <c r="J72" s="15"/>
      <c r="K72" s="15"/>
      <c r="L72" s="15"/>
      <c r="M72" s="15"/>
      <c r="N72" s="15"/>
      <c r="O72" s="15"/>
      <c r="P72" s="14"/>
      <c r="Q72" s="14">
        <v>23</v>
      </c>
      <c r="R72" s="14">
        <v>23</v>
      </c>
      <c r="S72" s="14">
        <v>23</v>
      </c>
      <c r="T72" s="14">
        <v>23</v>
      </c>
    </row>
    <row r="73" spans="1:23" ht="47.25">
      <c r="A73" s="4"/>
      <c r="B73" s="94"/>
      <c r="C73" s="15"/>
      <c r="D73" s="15"/>
      <c r="E73" s="15"/>
      <c r="F73" s="40">
        <v>124</v>
      </c>
      <c r="G73" s="30" t="s">
        <v>81</v>
      </c>
      <c r="H73" s="16">
        <f>I73+J73+K73+L73+M73+N73+O73+P73+Q73+R73+S73+T73</f>
        <v>44</v>
      </c>
      <c r="I73" s="15"/>
      <c r="J73" s="15"/>
      <c r="K73" s="15"/>
      <c r="L73" s="15"/>
      <c r="M73" s="15"/>
      <c r="N73" s="15"/>
      <c r="O73" s="15"/>
      <c r="P73" s="14"/>
      <c r="Q73" s="14">
        <v>11</v>
      </c>
      <c r="R73" s="14">
        <v>11</v>
      </c>
      <c r="S73" s="14">
        <v>11</v>
      </c>
      <c r="T73" s="14">
        <v>11</v>
      </c>
    </row>
    <row r="74" spans="1:23" ht="63">
      <c r="A74" s="4"/>
      <c r="B74" s="94"/>
      <c r="C74" s="15"/>
      <c r="D74" s="39" t="s">
        <v>58</v>
      </c>
      <c r="E74" s="39" t="s">
        <v>78</v>
      </c>
      <c r="F74" s="40"/>
      <c r="G74" s="35" t="s">
        <v>109</v>
      </c>
      <c r="H74" s="16">
        <f>H75+H76+H77+H78</f>
        <v>118746</v>
      </c>
      <c r="I74" s="16">
        <f t="shared" ref="I74:T74" si="13">I75+I76+I77+I78</f>
        <v>9895</v>
      </c>
      <c r="J74" s="16">
        <f t="shared" si="13"/>
        <v>9891</v>
      </c>
      <c r="K74" s="16">
        <f t="shared" si="13"/>
        <v>9887</v>
      </c>
      <c r="L74" s="16">
        <f t="shared" si="13"/>
        <v>9892</v>
      </c>
      <c r="M74" s="16">
        <f t="shared" si="13"/>
        <v>17141</v>
      </c>
      <c r="N74" s="16">
        <f t="shared" si="13"/>
        <v>11363</v>
      </c>
      <c r="O74" s="16">
        <f t="shared" si="13"/>
        <v>2836</v>
      </c>
      <c r="P74" s="16">
        <f t="shared" si="13"/>
        <v>8261</v>
      </c>
      <c r="Q74" s="16">
        <f t="shared" si="13"/>
        <v>9895</v>
      </c>
      <c r="R74" s="16">
        <f t="shared" si="13"/>
        <v>9895</v>
      </c>
      <c r="S74" s="16">
        <f t="shared" si="13"/>
        <v>9895</v>
      </c>
      <c r="T74" s="16">
        <f t="shared" si="13"/>
        <v>9895</v>
      </c>
    </row>
    <row r="75" spans="1:23" ht="15.75">
      <c r="A75" s="4"/>
      <c r="B75" s="94"/>
      <c r="C75" s="15"/>
      <c r="D75" s="15"/>
      <c r="E75" s="15"/>
      <c r="F75" s="40">
        <v>111</v>
      </c>
      <c r="G75" s="32" t="s">
        <v>32</v>
      </c>
      <c r="H75" s="16">
        <f>I75+J75+K75+L75+M75+N75+O75+P75+Q75+R75+S75+T75</f>
        <v>107901</v>
      </c>
      <c r="I75" s="15">
        <v>8990</v>
      </c>
      <c r="J75" s="15">
        <v>8990</v>
      </c>
      <c r="K75" s="15">
        <v>8990</v>
      </c>
      <c r="L75" s="15">
        <v>8990</v>
      </c>
      <c r="M75" s="15">
        <v>15575</v>
      </c>
      <c r="N75" s="15">
        <v>10324</v>
      </c>
      <c r="O75" s="15">
        <v>2577</v>
      </c>
      <c r="P75" s="14">
        <v>7505</v>
      </c>
      <c r="Q75" s="14">
        <v>8990</v>
      </c>
      <c r="R75" s="14">
        <v>8990</v>
      </c>
      <c r="S75" s="14">
        <v>8990</v>
      </c>
      <c r="T75" s="14">
        <v>8990</v>
      </c>
    </row>
    <row r="76" spans="1:23" ht="15.75">
      <c r="A76" s="4"/>
      <c r="B76" s="94"/>
      <c r="C76" s="15"/>
      <c r="D76" s="15"/>
      <c r="E76" s="15"/>
      <c r="F76" s="40">
        <v>121</v>
      </c>
      <c r="G76" s="32" t="s">
        <v>34</v>
      </c>
      <c r="H76" s="16">
        <f>I76+J76+K76+L76+M76+N76+O76+P76+Q76+R76+S76+T76</f>
        <v>5827</v>
      </c>
      <c r="I76" s="15">
        <v>486</v>
      </c>
      <c r="J76" s="15">
        <v>486</v>
      </c>
      <c r="K76" s="15">
        <v>483</v>
      </c>
      <c r="L76" s="15">
        <v>483</v>
      </c>
      <c r="M76" s="15">
        <v>841</v>
      </c>
      <c r="N76" s="15">
        <v>558</v>
      </c>
      <c r="O76" s="15">
        <v>140</v>
      </c>
      <c r="P76" s="15">
        <v>406</v>
      </c>
      <c r="Q76" s="15">
        <v>486</v>
      </c>
      <c r="R76" s="15">
        <v>486</v>
      </c>
      <c r="S76" s="15">
        <v>486</v>
      </c>
      <c r="T76" s="15">
        <v>486</v>
      </c>
    </row>
    <row r="77" spans="1:23" ht="31.5">
      <c r="A77" s="4"/>
      <c r="B77" s="94"/>
      <c r="C77" s="15"/>
      <c r="D77" s="15"/>
      <c r="E77" s="15"/>
      <c r="F77" s="40">
        <v>122</v>
      </c>
      <c r="G77" s="32" t="s">
        <v>80</v>
      </c>
      <c r="H77" s="16">
        <f>I77+J77+K77+L77+M77+N77+O77+P77+Q77+R77+S77+T77</f>
        <v>3399</v>
      </c>
      <c r="I77" s="15">
        <v>284</v>
      </c>
      <c r="J77" s="15">
        <v>280</v>
      </c>
      <c r="K77" s="15">
        <v>279</v>
      </c>
      <c r="L77" s="15">
        <v>284</v>
      </c>
      <c r="M77" s="15">
        <v>491</v>
      </c>
      <c r="N77" s="15">
        <v>326</v>
      </c>
      <c r="O77" s="15">
        <v>82</v>
      </c>
      <c r="P77" s="15">
        <v>237</v>
      </c>
      <c r="Q77" s="15">
        <v>284</v>
      </c>
      <c r="R77" s="15">
        <v>284</v>
      </c>
      <c r="S77" s="15">
        <v>284</v>
      </c>
      <c r="T77" s="15">
        <v>284</v>
      </c>
    </row>
    <row r="78" spans="1:23" ht="47.25">
      <c r="A78" s="4"/>
      <c r="B78" s="94"/>
      <c r="C78" s="15"/>
      <c r="D78" s="15"/>
      <c r="E78" s="15"/>
      <c r="F78" s="40">
        <v>124</v>
      </c>
      <c r="G78" s="30" t="s">
        <v>81</v>
      </c>
      <c r="H78" s="16">
        <f>I78+J78+K78+L78+M78+N78+O78+P78+Q78+R78+S78+T78</f>
        <v>1619</v>
      </c>
      <c r="I78" s="15">
        <v>135</v>
      </c>
      <c r="J78" s="15">
        <v>135</v>
      </c>
      <c r="K78" s="15">
        <v>135</v>
      </c>
      <c r="L78" s="15">
        <v>135</v>
      </c>
      <c r="M78" s="15">
        <v>234</v>
      </c>
      <c r="N78" s="15">
        <v>155</v>
      </c>
      <c r="O78" s="15">
        <v>37</v>
      </c>
      <c r="P78" s="15">
        <v>113</v>
      </c>
      <c r="Q78" s="15">
        <v>135</v>
      </c>
      <c r="R78" s="15">
        <v>135</v>
      </c>
      <c r="S78" s="15">
        <v>135</v>
      </c>
      <c r="T78" s="15">
        <v>135</v>
      </c>
    </row>
    <row r="79" spans="1:23" ht="15.75">
      <c r="A79" s="4"/>
      <c r="B79" s="94"/>
      <c r="C79" s="15"/>
      <c r="D79" s="39" t="s">
        <v>58</v>
      </c>
      <c r="E79" s="33" t="s">
        <v>30</v>
      </c>
      <c r="F79" s="40"/>
      <c r="G79" s="35" t="s">
        <v>31</v>
      </c>
      <c r="H79" s="11">
        <f t="shared" ref="H79:T79" si="14">H80+H81+H82+H83+H84+H85+H86+H87+H88+H89+H90+H91+H92+H93+H94+H95+H96+H97</f>
        <v>2872866</v>
      </c>
      <c r="I79" s="11">
        <f t="shared" si="14"/>
        <v>154385</v>
      </c>
      <c r="J79" s="11">
        <f t="shared" si="14"/>
        <v>196998</v>
      </c>
      <c r="K79" s="11">
        <f t="shared" si="14"/>
        <v>208385</v>
      </c>
      <c r="L79" s="11">
        <f t="shared" si="14"/>
        <v>203821</v>
      </c>
      <c r="M79" s="11">
        <f t="shared" si="14"/>
        <v>364708</v>
      </c>
      <c r="N79" s="11">
        <f t="shared" si="14"/>
        <v>231392</v>
      </c>
      <c r="O79" s="11">
        <f t="shared" si="14"/>
        <v>65830</v>
      </c>
      <c r="P79" s="11">
        <f t="shared" si="14"/>
        <v>173238</v>
      </c>
      <c r="Q79" s="11">
        <f t="shared" si="14"/>
        <v>178721</v>
      </c>
      <c r="R79" s="11">
        <f t="shared" si="14"/>
        <v>182532</v>
      </c>
      <c r="S79" s="11">
        <f t="shared" si="14"/>
        <v>189248</v>
      </c>
      <c r="T79" s="11">
        <f t="shared" si="14"/>
        <v>723608</v>
      </c>
    </row>
    <row r="80" spans="1:23" ht="15.75">
      <c r="A80" s="4"/>
      <c r="B80" s="94"/>
      <c r="C80" s="15"/>
      <c r="D80" s="31"/>
      <c r="E80" s="15"/>
      <c r="F80" s="15">
        <v>111</v>
      </c>
      <c r="G80" s="32" t="s">
        <v>32</v>
      </c>
      <c r="H80" s="16">
        <f>I80+J80+K80+L80+M80+N80+O80+P80+Q80+R80+S80+T80</f>
        <v>1668005</v>
      </c>
      <c r="I80" s="15">
        <v>140000</v>
      </c>
      <c r="J80" s="15">
        <v>139000</v>
      </c>
      <c r="K80" s="15">
        <v>139000</v>
      </c>
      <c r="L80" s="15">
        <v>139000</v>
      </c>
      <c r="M80" s="15">
        <f>242000-10000</f>
        <v>232000</v>
      </c>
      <c r="N80" s="15">
        <f>164000-14000</f>
        <v>150000</v>
      </c>
      <c r="O80" s="15">
        <v>34000</v>
      </c>
      <c r="P80" s="15">
        <v>139000</v>
      </c>
      <c r="Q80" s="15">
        <v>139000</v>
      </c>
      <c r="R80" s="15">
        <v>139000</v>
      </c>
      <c r="S80" s="15">
        <v>139000</v>
      </c>
      <c r="T80" s="15">
        <v>139005</v>
      </c>
    </row>
    <row r="81" spans="1:20" ht="15.75">
      <c r="A81" s="4"/>
      <c r="B81" s="94"/>
      <c r="C81" s="15"/>
      <c r="D81" s="31"/>
      <c r="E81" s="15"/>
      <c r="F81" s="15">
        <v>113</v>
      </c>
      <c r="G81" s="32" t="s">
        <v>33</v>
      </c>
      <c r="H81" s="16">
        <f>I81+J81+K81+L81+M81+N81+O81+P81+Q81+R81+S81+T81</f>
        <v>98562</v>
      </c>
      <c r="I81" s="15">
        <v>300</v>
      </c>
      <c r="J81" s="15">
        <v>1000</v>
      </c>
      <c r="K81" s="15">
        <v>500</v>
      </c>
      <c r="L81" s="15">
        <v>1000</v>
      </c>
      <c r="M81" s="15">
        <f>38000+4781-300</f>
        <v>42481</v>
      </c>
      <c r="N81" s="15">
        <f>38000+4781</f>
        <v>42781</v>
      </c>
      <c r="O81" s="15">
        <v>3000</v>
      </c>
      <c r="P81" s="15">
        <v>2000</v>
      </c>
      <c r="Q81" s="15">
        <v>2000</v>
      </c>
      <c r="R81" s="15">
        <v>1500</v>
      </c>
      <c r="S81" s="15">
        <v>1000</v>
      </c>
      <c r="T81" s="15">
        <v>1000</v>
      </c>
    </row>
    <row r="82" spans="1:20" ht="15.75">
      <c r="A82" s="7"/>
      <c r="B82" s="95"/>
      <c r="C82" s="15"/>
      <c r="D82" s="31"/>
      <c r="E82" s="15"/>
      <c r="F82" s="15">
        <v>121</v>
      </c>
      <c r="G82" s="32" t="s">
        <v>34</v>
      </c>
      <c r="H82" s="11">
        <f>I82+J82+K82+L82+M82+N82+O82+P82+Q82+R82+S82+T82</f>
        <v>90072</v>
      </c>
      <c r="I82" s="13">
        <v>7506</v>
      </c>
      <c r="J82" s="13">
        <v>7506</v>
      </c>
      <c r="K82" s="13">
        <v>7506</v>
      </c>
      <c r="L82" s="13">
        <v>7506</v>
      </c>
      <c r="M82" s="13">
        <v>12528</v>
      </c>
      <c r="N82" s="13">
        <v>8100</v>
      </c>
      <c r="O82" s="13">
        <v>1890</v>
      </c>
      <c r="P82" s="13">
        <v>7506</v>
      </c>
      <c r="Q82" s="13">
        <v>7506</v>
      </c>
      <c r="R82" s="13">
        <v>7506</v>
      </c>
      <c r="S82" s="13">
        <v>7506</v>
      </c>
      <c r="T82" s="13">
        <v>7506</v>
      </c>
    </row>
    <row r="83" spans="1:20" ht="31.5">
      <c r="A83" s="7"/>
      <c r="B83" s="95"/>
      <c r="C83" s="15"/>
      <c r="D83" s="31"/>
      <c r="E83" s="15"/>
      <c r="F83" s="15">
        <v>122</v>
      </c>
      <c r="G83" s="32" t="s">
        <v>35</v>
      </c>
      <c r="H83" s="11">
        <f>I83+J83+K83+L83+M83+N83+O83+P83+Q83+R83+S83+T83</f>
        <v>52543</v>
      </c>
      <c r="I83" s="13">
        <v>4379</v>
      </c>
      <c r="J83" s="13">
        <v>4375</v>
      </c>
      <c r="K83" s="13">
        <v>4379</v>
      </c>
      <c r="L83" s="13">
        <v>4379</v>
      </c>
      <c r="M83" s="13">
        <v>7308</v>
      </c>
      <c r="N83" s="13">
        <v>4725</v>
      </c>
      <c r="O83" s="13">
        <v>1103</v>
      </c>
      <c r="P83" s="13">
        <v>4379</v>
      </c>
      <c r="Q83" s="13">
        <v>4379</v>
      </c>
      <c r="R83" s="13">
        <v>4379</v>
      </c>
      <c r="S83" s="13">
        <v>4379</v>
      </c>
      <c r="T83" s="13">
        <v>4379</v>
      </c>
    </row>
    <row r="84" spans="1:20" ht="15.75">
      <c r="A84" s="4"/>
      <c r="B84" s="94"/>
      <c r="C84" s="15"/>
      <c r="D84" s="31"/>
      <c r="E84" s="15"/>
      <c r="F84" s="15">
        <v>123</v>
      </c>
      <c r="G84" s="32" t="s">
        <v>59</v>
      </c>
      <c r="H84" s="11">
        <f t="shared" ref="H84:H91" si="15">I84+J84+K84+L84+M84+N84+O84+P84+Q84+R84+S84+T84</f>
        <v>48</v>
      </c>
      <c r="I84" s="13"/>
      <c r="J84" s="13"/>
      <c r="K84" s="13"/>
      <c r="L84" s="21"/>
      <c r="M84" s="13">
        <v>19</v>
      </c>
      <c r="N84" s="13"/>
      <c r="O84" s="13"/>
      <c r="P84" s="13"/>
      <c r="Q84" s="13"/>
      <c r="R84" s="13">
        <v>29</v>
      </c>
      <c r="S84" s="13"/>
      <c r="T84" s="13"/>
    </row>
    <row r="85" spans="1:20" ht="47.25">
      <c r="A85" s="4"/>
      <c r="B85" s="94"/>
      <c r="C85" s="15"/>
      <c r="D85" s="31"/>
      <c r="E85" s="15"/>
      <c r="F85" s="15">
        <v>124</v>
      </c>
      <c r="G85" s="30" t="s">
        <v>81</v>
      </c>
      <c r="H85" s="11">
        <f t="shared" si="15"/>
        <v>25020</v>
      </c>
      <c r="I85" s="13">
        <v>2085</v>
      </c>
      <c r="J85" s="13">
        <v>2085</v>
      </c>
      <c r="K85" s="13">
        <v>2085</v>
      </c>
      <c r="L85" s="13">
        <v>2085</v>
      </c>
      <c r="M85" s="13">
        <v>3480</v>
      </c>
      <c r="N85" s="13">
        <v>2250</v>
      </c>
      <c r="O85" s="13">
        <v>525</v>
      </c>
      <c r="P85" s="13">
        <v>2085</v>
      </c>
      <c r="Q85" s="13">
        <v>2085</v>
      </c>
      <c r="R85" s="13">
        <v>2085</v>
      </c>
      <c r="S85" s="13">
        <v>2085</v>
      </c>
      <c r="T85" s="13">
        <v>2085</v>
      </c>
    </row>
    <row r="86" spans="1:20" ht="31.5">
      <c r="A86" s="4"/>
      <c r="B86" s="94"/>
      <c r="C86" s="15"/>
      <c r="D86" s="31"/>
      <c r="E86" s="15"/>
      <c r="F86" s="15">
        <v>142</v>
      </c>
      <c r="G86" s="30" t="s">
        <v>60</v>
      </c>
      <c r="H86" s="16">
        <f t="shared" si="15"/>
        <v>260</v>
      </c>
      <c r="I86" s="15"/>
      <c r="J86" s="15"/>
      <c r="K86" s="15">
        <v>260</v>
      </c>
      <c r="L86" s="15"/>
      <c r="M86" s="15"/>
      <c r="N86" s="15"/>
      <c r="O86" s="15"/>
      <c r="P86" s="15"/>
      <c r="Q86" s="15"/>
      <c r="R86" s="15"/>
      <c r="S86" s="15"/>
      <c r="T86" s="15"/>
    </row>
    <row r="87" spans="1:20" ht="31.5">
      <c r="A87" s="7"/>
      <c r="B87" s="95"/>
      <c r="C87" s="15"/>
      <c r="D87" s="31"/>
      <c r="E87" s="15"/>
      <c r="F87" s="15">
        <v>144</v>
      </c>
      <c r="G87" s="32" t="s">
        <v>37</v>
      </c>
      <c r="H87" s="16">
        <f t="shared" si="15"/>
        <v>397</v>
      </c>
      <c r="I87" s="15"/>
      <c r="J87" s="15"/>
      <c r="K87" s="15">
        <v>132</v>
      </c>
      <c r="L87" s="15"/>
      <c r="M87" s="15"/>
      <c r="N87" s="15"/>
      <c r="O87" s="15"/>
      <c r="P87" s="15">
        <v>132</v>
      </c>
      <c r="Q87" s="15"/>
      <c r="R87" s="15"/>
      <c r="S87" s="15"/>
      <c r="T87" s="15">
        <v>133</v>
      </c>
    </row>
    <row r="88" spans="1:20" ht="15.75">
      <c r="A88" s="7"/>
      <c r="B88" s="95"/>
      <c r="C88" s="15"/>
      <c r="D88" s="31"/>
      <c r="E88" s="15"/>
      <c r="F88" s="15">
        <v>149</v>
      </c>
      <c r="G88" s="32" t="s">
        <v>36</v>
      </c>
      <c r="H88" s="16">
        <f t="shared" si="15"/>
        <v>46504</v>
      </c>
      <c r="I88" s="15"/>
      <c r="J88" s="15"/>
      <c r="K88" s="15">
        <f>5000+800+1500</f>
        <v>7300</v>
      </c>
      <c r="L88" s="15">
        <f>6000+10000+153</f>
        <v>16153</v>
      </c>
      <c r="M88" s="15">
        <f>10000+1500</f>
        <v>11500</v>
      </c>
      <c r="N88" s="15"/>
      <c r="O88" s="15"/>
      <c r="P88" s="15">
        <v>4666</v>
      </c>
      <c r="Q88" s="15">
        <v>5885</v>
      </c>
      <c r="R88" s="15">
        <v>1000</v>
      </c>
      <c r="S88" s="15"/>
      <c r="T88" s="15"/>
    </row>
    <row r="89" spans="1:20" ht="34.5" customHeight="1">
      <c r="A89" s="7"/>
      <c r="B89" s="95"/>
      <c r="C89" s="15"/>
      <c r="D89" s="31"/>
      <c r="E89" s="15"/>
      <c r="F89" s="15">
        <v>151</v>
      </c>
      <c r="G89" s="32" t="s">
        <v>61</v>
      </c>
      <c r="H89" s="16">
        <f t="shared" si="15"/>
        <v>125874</v>
      </c>
      <c r="I89" s="15"/>
      <c r="J89" s="15">
        <f>15000+1374</f>
        <v>16374</v>
      </c>
      <c r="K89" s="15">
        <v>19000</v>
      </c>
      <c r="L89" s="15">
        <v>19000</v>
      </c>
      <c r="M89" s="15">
        <v>17000</v>
      </c>
      <c r="N89" s="15">
        <v>3500</v>
      </c>
      <c r="O89" s="15">
        <v>3500</v>
      </c>
      <c r="P89" s="15">
        <v>3500</v>
      </c>
      <c r="Q89" s="15">
        <v>3000</v>
      </c>
      <c r="R89" s="15">
        <v>4000</v>
      </c>
      <c r="S89" s="15">
        <v>12000</v>
      </c>
      <c r="T89" s="15">
        <v>25000</v>
      </c>
    </row>
    <row r="90" spans="1:20" ht="24" customHeight="1">
      <c r="A90" s="7"/>
      <c r="B90" s="95"/>
      <c r="C90" s="15"/>
      <c r="D90" s="31"/>
      <c r="E90" s="15"/>
      <c r="F90" s="15">
        <v>152</v>
      </c>
      <c r="G90" s="30" t="s">
        <v>38</v>
      </c>
      <c r="H90" s="16">
        <f t="shared" si="15"/>
        <v>20520</v>
      </c>
      <c r="I90" s="15"/>
      <c r="J90" s="15">
        <v>3420</v>
      </c>
      <c r="K90" s="15">
        <v>1710</v>
      </c>
      <c r="L90" s="15">
        <v>1710</v>
      </c>
      <c r="M90" s="15">
        <v>1710</v>
      </c>
      <c r="N90" s="15">
        <v>1710</v>
      </c>
      <c r="O90" s="15">
        <v>1710</v>
      </c>
      <c r="P90" s="15">
        <v>1710</v>
      </c>
      <c r="Q90" s="15">
        <v>1710</v>
      </c>
      <c r="R90" s="15">
        <v>1710</v>
      </c>
      <c r="S90" s="15">
        <v>1710</v>
      </c>
      <c r="T90" s="15">
        <v>1710</v>
      </c>
    </row>
    <row r="91" spans="1:20" ht="30.75" customHeight="1">
      <c r="A91" s="7"/>
      <c r="B91" s="95"/>
      <c r="C91" s="15"/>
      <c r="D91" s="31"/>
      <c r="E91" s="15"/>
      <c r="F91" s="15">
        <v>153</v>
      </c>
      <c r="G91" s="32" t="s">
        <v>62</v>
      </c>
      <c r="H91" s="16">
        <f t="shared" si="15"/>
        <v>264</v>
      </c>
      <c r="I91" s="15"/>
      <c r="J91" s="15"/>
      <c r="K91" s="15"/>
      <c r="L91" s="15"/>
      <c r="M91" s="15"/>
      <c r="N91" s="15">
        <v>264</v>
      </c>
      <c r="O91" s="15"/>
      <c r="P91" s="15"/>
      <c r="Q91" s="15"/>
      <c r="R91" s="15"/>
      <c r="S91" s="15"/>
      <c r="T91" s="15"/>
    </row>
    <row r="92" spans="1:20" ht="33" customHeight="1">
      <c r="A92" s="7"/>
      <c r="B92" s="95"/>
      <c r="C92" s="15"/>
      <c r="D92" s="31"/>
      <c r="E92" s="15"/>
      <c r="F92" s="15">
        <v>159</v>
      </c>
      <c r="G92" s="30" t="s">
        <v>29</v>
      </c>
      <c r="H92" s="16">
        <f>SUM(I92:T92)</f>
        <v>99377</v>
      </c>
      <c r="I92" s="15"/>
      <c r="J92" s="15">
        <f>22+166+90+909+1180+6866+483+3440</f>
        <v>13156</v>
      </c>
      <c r="K92" s="15">
        <f>11+83+455+590+14161+241</f>
        <v>15541</v>
      </c>
      <c r="L92" s="15">
        <f>130+11+500+300+83+500+454+590+241</f>
        <v>2809</v>
      </c>
      <c r="M92" s="15">
        <f>12+83+455+982+207+590+100+8583+6437+294+241</f>
        <v>17984</v>
      </c>
      <c r="N92" s="15">
        <f>11+3000+1135+83+454+590+241</f>
        <v>5514</v>
      </c>
      <c r="O92" s="15">
        <f>130+11+83+455+270+590+107+2000+100+242</f>
        <v>3988</v>
      </c>
      <c r="P92" s="15">
        <f>11+83+500+454+590+220+242</f>
        <v>2100</v>
      </c>
      <c r="Q92" s="15">
        <f>11+83+455+700+590+241</f>
        <v>2080</v>
      </c>
      <c r="R92" s="15">
        <f>130+11+83+454+590+8583+242</f>
        <v>10093</v>
      </c>
      <c r="S92" s="34">
        <f>11+83+455+590+8583+241</f>
        <v>9963</v>
      </c>
      <c r="T92" s="15">
        <f>12+87+500+454+590+100+14162+244</f>
        <v>16149</v>
      </c>
    </row>
    <row r="93" spans="1:20" ht="15.75">
      <c r="A93" s="4"/>
      <c r="B93" s="94"/>
      <c r="C93" s="12"/>
      <c r="D93" s="36"/>
      <c r="E93" s="12"/>
      <c r="F93" s="12">
        <v>161</v>
      </c>
      <c r="G93" s="37" t="s">
        <v>39</v>
      </c>
      <c r="H93" s="16">
        <f>I93+J93+K93+L93+M93+N93+O93+P93+Q93+R93+S93+T93</f>
        <v>13000</v>
      </c>
      <c r="I93" s="15"/>
      <c r="J93" s="15">
        <v>2000</v>
      </c>
      <c r="K93" s="15">
        <v>1000</v>
      </c>
      <c r="L93" s="15">
        <v>1000</v>
      </c>
      <c r="M93" s="15">
        <v>1000</v>
      </c>
      <c r="N93" s="15">
        <v>1000</v>
      </c>
      <c r="O93" s="15">
        <v>1000</v>
      </c>
      <c r="P93" s="15">
        <v>1000</v>
      </c>
      <c r="Q93" s="15">
        <v>1250</v>
      </c>
      <c r="R93" s="15">
        <v>1250</v>
      </c>
      <c r="S93" s="15">
        <v>1250</v>
      </c>
      <c r="T93" s="15">
        <v>1250</v>
      </c>
    </row>
    <row r="94" spans="1:20" ht="31.5">
      <c r="B94" s="95"/>
      <c r="C94" s="15"/>
      <c r="D94" s="31"/>
      <c r="E94" s="15"/>
      <c r="F94" s="15">
        <v>163</v>
      </c>
      <c r="G94" s="30" t="s">
        <v>63</v>
      </c>
      <c r="H94" s="16">
        <f>I94+J94+K94+L94+M94+N94+O94+P94+Q94+R94+S94+T94</f>
        <v>107198</v>
      </c>
      <c r="I94" s="15"/>
      <c r="J94" s="15">
        <v>7767</v>
      </c>
      <c r="K94" s="15">
        <v>9711</v>
      </c>
      <c r="L94" s="15">
        <v>6312</v>
      </c>
      <c r="M94" s="15">
        <v>16994</v>
      </c>
      <c r="N94" s="15">
        <v>11110</v>
      </c>
      <c r="O94" s="12">
        <f>1820+2000+11110</f>
        <v>14930</v>
      </c>
      <c r="P94" s="12">
        <f>2925+2000</f>
        <v>4925</v>
      </c>
      <c r="Q94" s="12">
        <v>9711</v>
      </c>
      <c r="R94" s="15">
        <v>9711</v>
      </c>
      <c r="S94" s="15">
        <v>8740</v>
      </c>
      <c r="T94" s="15">
        <v>7287</v>
      </c>
    </row>
    <row r="95" spans="1:20" ht="15.75">
      <c r="B95" s="95"/>
      <c r="C95" s="12"/>
      <c r="D95" s="36"/>
      <c r="E95" s="12"/>
      <c r="F95" s="12">
        <v>169</v>
      </c>
      <c r="G95" s="38" t="s">
        <v>40</v>
      </c>
      <c r="H95" s="16">
        <f>I95+J95+K95+L95+M95+N95+O95+P95+Q95+R95+S95+T95</f>
        <v>3522</v>
      </c>
      <c r="I95" s="15"/>
      <c r="J95" s="15">
        <v>200</v>
      </c>
      <c r="K95" s="15">
        <v>146</v>
      </c>
      <c r="L95" s="15">
        <v>420</v>
      </c>
      <c r="M95" s="15">
        <v>590</v>
      </c>
      <c r="N95" s="15">
        <v>323</v>
      </c>
      <c r="O95" s="15">
        <v>69</v>
      </c>
      <c r="P95" s="15">
        <v>120</v>
      </c>
      <c r="Q95" s="15"/>
      <c r="R95" s="15">
        <v>154</v>
      </c>
      <c r="S95" s="15">
        <v>1500</v>
      </c>
      <c r="T95" s="15"/>
    </row>
    <row r="96" spans="1:20" ht="15.75">
      <c r="B96" s="95"/>
      <c r="C96" s="15"/>
      <c r="D96" s="31"/>
      <c r="E96" s="15"/>
      <c r="F96" s="15">
        <v>322</v>
      </c>
      <c r="G96" s="32" t="s">
        <v>41</v>
      </c>
      <c r="H96" s="16">
        <f>I96+J96+K96+L96+M96+N96+O96+P96+Q96+R96+S96+T96</f>
        <v>1378</v>
      </c>
      <c r="I96" s="15">
        <v>115</v>
      </c>
      <c r="J96" s="15">
        <v>115</v>
      </c>
      <c r="K96" s="15">
        <v>115</v>
      </c>
      <c r="L96" s="15">
        <v>115</v>
      </c>
      <c r="M96" s="15">
        <v>114</v>
      </c>
      <c r="N96" s="15">
        <v>115</v>
      </c>
      <c r="O96" s="15">
        <v>115</v>
      </c>
      <c r="P96" s="15">
        <v>115</v>
      </c>
      <c r="Q96" s="15">
        <v>115</v>
      </c>
      <c r="R96" s="15">
        <v>115</v>
      </c>
      <c r="S96" s="15">
        <v>115</v>
      </c>
      <c r="T96" s="15">
        <v>114</v>
      </c>
    </row>
    <row r="97" spans="1:20" ht="31.5">
      <c r="B97" s="95"/>
      <c r="C97" s="15"/>
      <c r="D97" s="31"/>
      <c r="E97" s="15"/>
      <c r="F97" s="15">
        <v>414</v>
      </c>
      <c r="G97" s="32" t="s">
        <v>42</v>
      </c>
      <c r="H97" s="16">
        <f>I97+J97+K97+L97+M97+N97+O97+P97+Q97+R97+S97+T97</f>
        <v>520322</v>
      </c>
      <c r="I97" s="15"/>
      <c r="J97" s="15"/>
      <c r="K97" s="15"/>
      <c r="L97" s="15">
        <v>2332</v>
      </c>
      <c r="M97" s="15"/>
      <c r="N97" s="15"/>
      <c r="O97" s="15"/>
      <c r="P97" s="15"/>
      <c r="Q97" s="15"/>
      <c r="R97" s="15"/>
      <c r="S97" s="15"/>
      <c r="T97" s="15">
        <v>517990</v>
      </c>
    </row>
    <row r="98" spans="1:20" ht="63">
      <c r="B98" s="95">
        <v>4</v>
      </c>
      <c r="C98" s="15"/>
      <c r="D98" s="39" t="s">
        <v>65</v>
      </c>
      <c r="E98" s="33" t="s">
        <v>72</v>
      </c>
      <c r="F98" s="40"/>
      <c r="G98" s="35" t="s">
        <v>66</v>
      </c>
      <c r="H98" s="16">
        <f>H99+H100</f>
        <v>145303</v>
      </c>
      <c r="I98" s="16">
        <f t="shared" ref="I98:T98" si="16">I99+I100</f>
        <v>0</v>
      </c>
      <c r="J98" s="16">
        <f t="shared" si="16"/>
        <v>0</v>
      </c>
      <c r="K98" s="16">
        <f t="shared" si="16"/>
        <v>0</v>
      </c>
      <c r="L98" s="16">
        <f t="shared" si="16"/>
        <v>0</v>
      </c>
      <c r="M98" s="16">
        <f t="shared" si="16"/>
        <v>145303</v>
      </c>
      <c r="N98" s="16">
        <f t="shared" si="16"/>
        <v>0</v>
      </c>
      <c r="O98" s="16">
        <f t="shared" si="16"/>
        <v>0</v>
      </c>
      <c r="P98" s="16">
        <f t="shared" si="16"/>
        <v>0</v>
      </c>
      <c r="Q98" s="16">
        <f t="shared" si="16"/>
        <v>0</v>
      </c>
      <c r="R98" s="16">
        <f t="shared" si="16"/>
        <v>0</v>
      </c>
      <c r="S98" s="16">
        <f t="shared" si="16"/>
        <v>0</v>
      </c>
      <c r="T98" s="16">
        <f t="shared" si="16"/>
        <v>0</v>
      </c>
    </row>
    <row r="99" spans="1:20" ht="15.75">
      <c r="B99" s="95"/>
      <c r="C99" s="15"/>
      <c r="D99" s="16"/>
      <c r="E99" s="15"/>
      <c r="F99" s="15">
        <v>153</v>
      </c>
      <c r="G99" s="30" t="s">
        <v>62</v>
      </c>
      <c r="H99" s="16">
        <f>I99+J99+K99+L99+M99+N99+O99+P99+Q99+R99+S99+T99</f>
        <v>5000</v>
      </c>
      <c r="I99" s="15"/>
      <c r="J99" s="15"/>
      <c r="K99" s="15"/>
      <c r="L99" s="15"/>
      <c r="M99" s="14">
        <v>5000</v>
      </c>
      <c r="N99" s="14"/>
      <c r="O99" s="14"/>
      <c r="P99" s="14"/>
      <c r="Q99" s="14"/>
      <c r="R99" s="14"/>
      <c r="S99" s="14"/>
      <c r="T99" s="14"/>
    </row>
    <row r="100" spans="1:20" ht="15.75">
      <c r="B100" s="95"/>
      <c r="C100" s="15"/>
      <c r="D100" s="16"/>
      <c r="E100" s="15"/>
      <c r="F100" s="15">
        <v>419</v>
      </c>
      <c r="G100" s="32" t="s">
        <v>64</v>
      </c>
      <c r="H100" s="16">
        <f>I100+J100+K100+L100+M100+N100+O100+P100+Q100+R100+S100+T100</f>
        <v>140303</v>
      </c>
      <c r="I100" s="15"/>
      <c r="J100" s="15"/>
      <c r="K100" s="15"/>
      <c r="L100" s="15"/>
      <c r="M100" s="14">
        <v>140303</v>
      </c>
      <c r="N100" s="14"/>
      <c r="O100" s="14"/>
      <c r="P100" s="14"/>
      <c r="Q100" s="14"/>
      <c r="R100" s="14"/>
      <c r="S100" s="14"/>
      <c r="T100" s="14"/>
    </row>
    <row r="101" spans="1:20" ht="15" customHeight="1">
      <c r="B101" s="95">
        <v>4</v>
      </c>
      <c r="C101" s="15"/>
      <c r="D101" s="39" t="s">
        <v>67</v>
      </c>
      <c r="E101" s="15"/>
      <c r="F101" s="40"/>
      <c r="G101" s="35" t="s">
        <v>68</v>
      </c>
      <c r="H101" s="16">
        <f>H102+H103</f>
        <v>240200</v>
      </c>
      <c r="I101" s="16">
        <f t="shared" ref="I101:T101" si="17">I102+I103</f>
        <v>19348</v>
      </c>
      <c r="J101" s="16">
        <f t="shared" si="17"/>
        <v>19672</v>
      </c>
      <c r="K101" s="16">
        <f t="shared" si="17"/>
        <v>20056</v>
      </c>
      <c r="L101" s="16">
        <f t="shared" si="17"/>
        <v>19660</v>
      </c>
      <c r="M101" s="16">
        <f t="shared" si="17"/>
        <v>37528</v>
      </c>
      <c r="N101" s="16">
        <f t="shared" si="17"/>
        <v>18929</v>
      </c>
      <c r="O101" s="16">
        <f t="shared" si="17"/>
        <v>10302</v>
      </c>
      <c r="P101" s="16">
        <f t="shared" si="17"/>
        <v>17685</v>
      </c>
      <c r="Q101" s="16">
        <f t="shared" si="17"/>
        <v>18931</v>
      </c>
      <c r="R101" s="16">
        <f t="shared" si="17"/>
        <v>19196</v>
      </c>
      <c r="S101" s="16">
        <f t="shared" si="17"/>
        <v>19416</v>
      </c>
      <c r="T101" s="16">
        <f t="shared" si="17"/>
        <v>19477</v>
      </c>
    </row>
    <row r="102" spans="1:20" ht="15" customHeight="1">
      <c r="A102" s="1" t="s">
        <v>0</v>
      </c>
      <c r="B102" s="95"/>
      <c r="C102" s="15"/>
      <c r="D102" s="39"/>
      <c r="E102" s="33" t="s">
        <v>78</v>
      </c>
      <c r="F102" s="40">
        <v>159</v>
      </c>
      <c r="G102" s="42" t="s">
        <v>29</v>
      </c>
      <c r="H102" s="15">
        <f>I102+J102+K102+L102+M102+N102+O102+P102+Q102+R102+S102+T102</f>
        <v>11500</v>
      </c>
      <c r="I102" s="15">
        <v>957</v>
      </c>
      <c r="J102" s="15">
        <v>957</v>
      </c>
      <c r="K102" s="15">
        <v>958</v>
      </c>
      <c r="L102" s="15">
        <v>959</v>
      </c>
      <c r="M102" s="15">
        <v>1407</v>
      </c>
      <c r="N102" s="15">
        <v>993</v>
      </c>
      <c r="O102" s="15">
        <v>678</v>
      </c>
      <c r="P102" s="15">
        <v>741</v>
      </c>
      <c r="Q102" s="15">
        <v>961</v>
      </c>
      <c r="R102" s="15">
        <v>962</v>
      </c>
      <c r="S102" s="15">
        <v>964</v>
      </c>
      <c r="T102" s="15">
        <v>963</v>
      </c>
    </row>
    <row r="103" spans="1:20" ht="15.75">
      <c r="A103" s="2"/>
      <c r="B103" s="110"/>
      <c r="C103" s="15"/>
      <c r="D103" s="39"/>
      <c r="E103" s="33" t="s">
        <v>30</v>
      </c>
      <c r="F103" s="40">
        <v>159</v>
      </c>
      <c r="G103" s="42" t="s">
        <v>29</v>
      </c>
      <c r="H103" s="15">
        <f>I103+J103+K103+L103+M103+N103+O103+P103+Q103+R103+S103+T103</f>
        <v>228700</v>
      </c>
      <c r="I103" s="15">
        <v>18391</v>
      </c>
      <c r="J103" s="15">
        <v>18715</v>
      </c>
      <c r="K103" s="15">
        <v>19098</v>
      </c>
      <c r="L103" s="15">
        <v>18701</v>
      </c>
      <c r="M103" s="15">
        <v>36121</v>
      </c>
      <c r="N103" s="15">
        <v>17936</v>
      </c>
      <c r="O103" s="15">
        <v>9624</v>
      </c>
      <c r="P103" s="15">
        <v>16944</v>
      </c>
      <c r="Q103" s="15">
        <v>17970</v>
      </c>
      <c r="R103" s="15">
        <v>18234</v>
      </c>
      <c r="S103" s="15">
        <v>18452</v>
      </c>
      <c r="T103" s="15">
        <v>18514</v>
      </c>
    </row>
    <row r="104" spans="1:20" ht="47.25">
      <c r="A104" s="2"/>
      <c r="B104" s="110">
        <v>4</v>
      </c>
      <c r="C104" s="15"/>
      <c r="D104" s="39" t="s">
        <v>69</v>
      </c>
      <c r="E104" s="39" t="s">
        <v>72</v>
      </c>
      <c r="F104" s="40"/>
      <c r="G104" s="35" t="s">
        <v>70</v>
      </c>
      <c r="H104" s="16">
        <f>H105+H106</f>
        <v>943</v>
      </c>
      <c r="I104" s="16">
        <f t="shared" ref="I104:T104" si="18">I105+I106</f>
        <v>0</v>
      </c>
      <c r="J104" s="16">
        <f t="shared" si="18"/>
        <v>943</v>
      </c>
      <c r="K104" s="16">
        <f t="shared" si="18"/>
        <v>0</v>
      </c>
      <c r="L104" s="16">
        <f t="shared" si="18"/>
        <v>0</v>
      </c>
      <c r="M104" s="16">
        <f t="shared" si="18"/>
        <v>0</v>
      </c>
      <c r="N104" s="16">
        <f t="shared" si="18"/>
        <v>0</v>
      </c>
      <c r="O104" s="16">
        <f t="shared" si="18"/>
        <v>0</v>
      </c>
      <c r="P104" s="16">
        <f t="shared" si="18"/>
        <v>0</v>
      </c>
      <c r="Q104" s="16">
        <f t="shared" si="18"/>
        <v>0</v>
      </c>
      <c r="R104" s="16">
        <f t="shared" si="18"/>
        <v>0</v>
      </c>
      <c r="S104" s="16">
        <f t="shared" si="18"/>
        <v>0</v>
      </c>
      <c r="T104" s="16">
        <f t="shared" si="18"/>
        <v>0</v>
      </c>
    </row>
    <row r="105" spans="1:20" ht="15.75">
      <c r="A105" s="2"/>
      <c r="B105" s="110"/>
      <c r="C105" s="15"/>
      <c r="D105" s="16"/>
      <c r="E105" s="15"/>
      <c r="F105" s="40">
        <v>149</v>
      </c>
      <c r="G105" s="32" t="s">
        <v>36</v>
      </c>
      <c r="H105" s="16">
        <f>I105+J105+K105+L105+M105+N105+O105+P105+Q105+R105+S105+T105</f>
        <v>143</v>
      </c>
      <c r="I105" s="15"/>
      <c r="J105" s="15">
        <v>143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5.75">
      <c r="A106" s="2"/>
      <c r="B106" s="110"/>
      <c r="C106" s="15"/>
      <c r="D106" s="16"/>
      <c r="E106" s="15"/>
      <c r="F106" s="40">
        <v>169</v>
      </c>
      <c r="G106" s="32" t="s">
        <v>40</v>
      </c>
      <c r="H106" s="16">
        <f>I106+J106+K106+L106+M106+N106+O106+P106+Q106+R106+S106+T106</f>
        <v>800</v>
      </c>
      <c r="I106" s="15"/>
      <c r="J106" s="15">
        <v>800</v>
      </c>
      <c r="K106" s="15"/>
      <c r="L106" s="15"/>
      <c r="M106" s="15"/>
      <c r="N106" s="15"/>
      <c r="O106" s="33"/>
      <c r="P106" s="15"/>
      <c r="Q106" s="15"/>
      <c r="R106" s="15"/>
      <c r="S106" s="15"/>
      <c r="T106" s="15"/>
    </row>
    <row r="107" spans="1:20" ht="94.5">
      <c r="A107" s="2"/>
      <c r="B107" s="110">
        <v>6</v>
      </c>
      <c r="C107" s="15"/>
      <c r="D107" s="39" t="s">
        <v>71</v>
      </c>
      <c r="E107" s="33" t="s">
        <v>72</v>
      </c>
      <c r="F107" s="40"/>
      <c r="G107" s="35" t="s">
        <v>73</v>
      </c>
      <c r="H107" s="16">
        <f>H108</f>
        <v>10700</v>
      </c>
      <c r="I107" s="16">
        <f t="shared" ref="I107:T107" si="19">I108</f>
        <v>1032</v>
      </c>
      <c r="J107" s="16">
        <f t="shared" si="19"/>
        <v>1335</v>
      </c>
      <c r="K107" s="16">
        <f t="shared" si="19"/>
        <v>848</v>
      </c>
      <c r="L107" s="16">
        <f t="shared" si="19"/>
        <v>1297</v>
      </c>
      <c r="M107" s="16">
        <f t="shared" si="19"/>
        <v>1021</v>
      </c>
      <c r="N107" s="16">
        <f t="shared" si="19"/>
        <v>315</v>
      </c>
      <c r="O107" s="16">
        <f t="shared" si="19"/>
        <v>0</v>
      </c>
      <c r="P107" s="16">
        <f t="shared" si="19"/>
        <v>0</v>
      </c>
      <c r="Q107" s="16">
        <f t="shared" si="19"/>
        <v>1428</v>
      </c>
      <c r="R107" s="16">
        <f t="shared" si="19"/>
        <v>1428</v>
      </c>
      <c r="S107" s="16">
        <f t="shared" si="19"/>
        <v>1186</v>
      </c>
      <c r="T107" s="16">
        <f t="shared" si="19"/>
        <v>810</v>
      </c>
    </row>
    <row r="108" spans="1:20" ht="15.75">
      <c r="A108" s="2"/>
      <c r="B108" s="110"/>
      <c r="C108" s="15"/>
      <c r="D108" s="16"/>
      <c r="E108" s="15"/>
      <c r="F108" s="40">
        <v>159</v>
      </c>
      <c r="G108" s="42" t="s">
        <v>29</v>
      </c>
      <c r="H108" s="16">
        <f>I108+J108+K108+L108+M108+N108+O108+P108+Q108+R108+S108+T108</f>
        <v>10700</v>
      </c>
      <c r="I108" s="78">
        <v>1032</v>
      </c>
      <c r="J108" s="78">
        <v>1335</v>
      </c>
      <c r="K108" s="78">
        <v>848</v>
      </c>
      <c r="L108" s="78">
        <v>1297</v>
      </c>
      <c r="M108" s="78">
        <v>1021</v>
      </c>
      <c r="N108" s="78">
        <v>315</v>
      </c>
      <c r="O108" s="78"/>
      <c r="P108" s="78"/>
      <c r="Q108" s="78">
        <v>1428</v>
      </c>
      <c r="R108" s="78">
        <v>1428</v>
      </c>
      <c r="S108" s="78">
        <v>1186</v>
      </c>
      <c r="T108" s="78">
        <v>810</v>
      </c>
    </row>
    <row r="109" spans="1:20" ht="78.75">
      <c r="A109" s="2"/>
      <c r="B109" s="110">
        <v>4</v>
      </c>
      <c r="C109" s="15"/>
      <c r="D109" s="39" t="s">
        <v>30</v>
      </c>
      <c r="E109" s="33" t="s">
        <v>72</v>
      </c>
      <c r="F109" s="40"/>
      <c r="G109" s="35" t="s">
        <v>74</v>
      </c>
      <c r="H109" s="16">
        <f>H110+H111</f>
        <v>39533</v>
      </c>
      <c r="I109" s="16">
        <f>I110+I111</f>
        <v>3156</v>
      </c>
      <c r="J109" s="16">
        <f t="shared" ref="J109:T109" si="20">J110+J111</f>
        <v>3294</v>
      </c>
      <c r="K109" s="16">
        <f t="shared" si="20"/>
        <v>3294</v>
      </c>
      <c r="L109" s="16">
        <f t="shared" si="20"/>
        <v>3294</v>
      </c>
      <c r="M109" s="16">
        <f t="shared" si="20"/>
        <v>3294</v>
      </c>
      <c r="N109" s="16">
        <f t="shared" si="20"/>
        <v>3294</v>
      </c>
      <c r="O109" s="16">
        <f t="shared" si="20"/>
        <v>3294</v>
      </c>
      <c r="P109" s="16">
        <f t="shared" si="20"/>
        <v>3294</v>
      </c>
      <c r="Q109" s="16">
        <f t="shared" si="20"/>
        <v>3294</v>
      </c>
      <c r="R109" s="16">
        <f t="shared" si="20"/>
        <v>3294</v>
      </c>
      <c r="S109" s="16">
        <f t="shared" si="20"/>
        <v>3293</v>
      </c>
      <c r="T109" s="16">
        <f t="shared" si="20"/>
        <v>3438</v>
      </c>
    </row>
    <row r="110" spans="1:20" ht="15.75">
      <c r="A110" s="2"/>
      <c r="B110" s="110"/>
      <c r="C110" s="15"/>
      <c r="D110" s="16"/>
      <c r="E110" s="15"/>
      <c r="F110" s="40">
        <v>159</v>
      </c>
      <c r="G110" s="32" t="s">
        <v>29</v>
      </c>
      <c r="H110" s="16">
        <f>I110+J110+K110+L110+M110+N110+O110+P110+Q110+R110+S110+T110</f>
        <v>143</v>
      </c>
      <c r="I110" s="78">
        <v>24</v>
      </c>
      <c r="J110" s="78">
        <v>12</v>
      </c>
      <c r="K110" s="78">
        <v>12</v>
      </c>
      <c r="L110" s="78">
        <v>12</v>
      </c>
      <c r="M110" s="78">
        <v>12</v>
      </c>
      <c r="N110" s="78">
        <v>12</v>
      </c>
      <c r="O110" s="78">
        <v>12</v>
      </c>
      <c r="P110" s="78">
        <v>12</v>
      </c>
      <c r="Q110" s="78">
        <v>12</v>
      </c>
      <c r="R110" s="78">
        <v>12</v>
      </c>
      <c r="S110" s="78">
        <v>11</v>
      </c>
      <c r="T110" s="78">
        <v>0</v>
      </c>
    </row>
    <row r="111" spans="1:20" ht="15.75">
      <c r="A111" s="2"/>
      <c r="B111" s="110"/>
      <c r="C111" s="15"/>
      <c r="D111" s="16"/>
      <c r="E111" s="15"/>
      <c r="F111" s="40">
        <v>322</v>
      </c>
      <c r="G111" s="32" t="s">
        <v>41</v>
      </c>
      <c r="H111" s="16">
        <f>I111+J111+K111+L111+M111+N111+O111+P111+Q111+R111+S111+T111</f>
        <v>39390</v>
      </c>
      <c r="I111" s="78">
        <v>3132</v>
      </c>
      <c r="J111" s="78">
        <v>3282</v>
      </c>
      <c r="K111" s="78">
        <v>3282</v>
      </c>
      <c r="L111" s="78">
        <v>3282</v>
      </c>
      <c r="M111" s="78">
        <v>3282</v>
      </c>
      <c r="N111" s="78">
        <v>3282</v>
      </c>
      <c r="O111" s="78">
        <v>3282</v>
      </c>
      <c r="P111" s="78">
        <v>3282</v>
      </c>
      <c r="Q111" s="78">
        <v>3282</v>
      </c>
      <c r="R111" s="78">
        <v>3282</v>
      </c>
      <c r="S111" s="78">
        <v>3282</v>
      </c>
      <c r="T111" s="78">
        <v>3438</v>
      </c>
    </row>
    <row r="112" spans="1:20" ht="31.5">
      <c r="A112" s="2"/>
      <c r="B112" s="110">
        <v>6</v>
      </c>
      <c r="C112" s="15"/>
      <c r="D112" s="39" t="s">
        <v>49</v>
      </c>
      <c r="E112" s="33" t="s">
        <v>72</v>
      </c>
      <c r="F112" s="15"/>
      <c r="G112" s="35" t="s">
        <v>50</v>
      </c>
      <c r="H112" s="9">
        <f>H113+H114+H115</f>
        <v>7121</v>
      </c>
      <c r="I112" s="9">
        <f t="shared" ref="I112:T112" si="21">I113+I114+I115</f>
        <v>605</v>
      </c>
      <c r="J112" s="9">
        <f t="shared" si="21"/>
        <v>609</v>
      </c>
      <c r="K112" s="9">
        <f t="shared" si="21"/>
        <v>609</v>
      </c>
      <c r="L112" s="9">
        <f t="shared" si="21"/>
        <v>587</v>
      </c>
      <c r="M112" s="9">
        <f t="shared" si="21"/>
        <v>591</v>
      </c>
      <c r="N112" s="9">
        <f t="shared" si="21"/>
        <v>587</v>
      </c>
      <c r="O112" s="9">
        <f t="shared" si="21"/>
        <v>591</v>
      </c>
      <c r="P112" s="9">
        <f t="shared" si="21"/>
        <v>587</v>
      </c>
      <c r="Q112" s="9">
        <f t="shared" si="21"/>
        <v>592</v>
      </c>
      <c r="R112" s="9">
        <f t="shared" si="21"/>
        <v>587</v>
      </c>
      <c r="S112" s="9">
        <f t="shared" si="21"/>
        <v>589</v>
      </c>
      <c r="T112" s="9">
        <f t="shared" si="21"/>
        <v>587</v>
      </c>
    </row>
    <row r="113" spans="1:20" ht="15.75">
      <c r="A113" s="3" t="s">
        <v>3</v>
      </c>
      <c r="B113" s="94"/>
      <c r="C113" s="15"/>
      <c r="D113" s="69"/>
      <c r="E113" s="33"/>
      <c r="F113" s="15">
        <v>132</v>
      </c>
      <c r="G113" s="32" t="s">
        <v>57</v>
      </c>
      <c r="H113" s="9">
        <f>I113+J113+K113+L113+M113+N113+O113+P113+Q113+R113+S113+T113</f>
        <v>4372</v>
      </c>
      <c r="I113" s="78">
        <v>355</v>
      </c>
      <c r="J113" s="78">
        <v>355</v>
      </c>
      <c r="K113" s="78">
        <v>355</v>
      </c>
      <c r="L113" s="78">
        <v>367</v>
      </c>
      <c r="M113" s="78">
        <v>367</v>
      </c>
      <c r="N113" s="78">
        <v>367</v>
      </c>
      <c r="O113" s="78">
        <v>367</v>
      </c>
      <c r="P113" s="78">
        <v>367</v>
      </c>
      <c r="Q113" s="78">
        <v>368</v>
      </c>
      <c r="R113" s="78">
        <v>368</v>
      </c>
      <c r="S113" s="78">
        <v>368</v>
      </c>
      <c r="T113" s="78">
        <v>368</v>
      </c>
    </row>
    <row r="114" spans="1:20" ht="15.75">
      <c r="A114" s="3" t="s">
        <v>4</v>
      </c>
      <c r="B114" s="94"/>
      <c r="C114" s="15"/>
      <c r="D114" s="16"/>
      <c r="E114" s="15"/>
      <c r="F114" s="15">
        <v>159</v>
      </c>
      <c r="G114" s="30" t="s">
        <v>29</v>
      </c>
      <c r="H114" s="9">
        <f>I114+J114+K114+L114+M114+N114+O114+P114+Q114+R114+S114+T114</f>
        <v>22</v>
      </c>
      <c r="I114" s="78">
        <v>0</v>
      </c>
      <c r="J114" s="78">
        <v>4</v>
      </c>
      <c r="K114" s="78">
        <v>4</v>
      </c>
      <c r="L114" s="78">
        <v>0</v>
      </c>
      <c r="M114" s="78">
        <v>4</v>
      </c>
      <c r="N114" s="78">
        <v>0</v>
      </c>
      <c r="O114" s="78">
        <v>4</v>
      </c>
      <c r="P114" s="78">
        <v>0</v>
      </c>
      <c r="Q114" s="78">
        <v>4</v>
      </c>
      <c r="R114" s="78">
        <v>0</v>
      </c>
      <c r="S114" s="78">
        <v>2</v>
      </c>
      <c r="T114" s="78">
        <v>0</v>
      </c>
    </row>
    <row r="115" spans="1:20" ht="15.75">
      <c r="A115" s="3" t="s">
        <v>90</v>
      </c>
      <c r="B115" s="94"/>
      <c r="C115" s="15"/>
      <c r="D115" s="16"/>
      <c r="E115" s="15"/>
      <c r="F115" s="15">
        <v>322</v>
      </c>
      <c r="G115" s="70" t="s">
        <v>41</v>
      </c>
      <c r="H115" s="9">
        <f>I115+J115+K115+L115+M115+N115+O115+P115+Q115+R115+S115+T115</f>
        <v>2727</v>
      </c>
      <c r="I115" s="78">
        <v>250</v>
      </c>
      <c r="J115" s="78">
        <v>250</v>
      </c>
      <c r="K115" s="78">
        <v>250</v>
      </c>
      <c r="L115" s="78">
        <v>220</v>
      </c>
      <c r="M115" s="78">
        <v>220</v>
      </c>
      <c r="N115" s="78">
        <v>220</v>
      </c>
      <c r="O115" s="78">
        <v>220</v>
      </c>
      <c r="P115" s="78">
        <v>220</v>
      </c>
      <c r="Q115" s="78">
        <v>220</v>
      </c>
      <c r="R115" s="78">
        <v>219</v>
      </c>
      <c r="S115" s="78">
        <v>219</v>
      </c>
      <c r="T115" s="78">
        <v>219</v>
      </c>
    </row>
    <row r="116" spans="1:20" ht="47.25">
      <c r="A116" s="3" t="s">
        <v>5</v>
      </c>
      <c r="B116" s="94">
        <v>4</v>
      </c>
      <c r="C116" s="63"/>
      <c r="D116" s="39" t="s">
        <v>75</v>
      </c>
      <c r="E116" s="33"/>
      <c r="F116" s="15"/>
      <c r="G116" s="35" t="s">
        <v>84</v>
      </c>
      <c r="H116" s="16">
        <f>H117+H118</f>
        <v>1238552</v>
      </c>
      <c r="I116" s="16">
        <f t="shared" ref="I116:T116" si="22">I117+I118</f>
        <v>74753</v>
      </c>
      <c r="J116" s="16">
        <f t="shared" si="22"/>
        <v>86553</v>
      </c>
      <c r="K116" s="16">
        <f t="shared" si="22"/>
        <v>85034</v>
      </c>
      <c r="L116" s="16">
        <f t="shared" si="22"/>
        <v>108078</v>
      </c>
      <c r="M116" s="16">
        <f t="shared" si="22"/>
        <v>85415</v>
      </c>
      <c r="N116" s="16">
        <f t="shared" si="22"/>
        <v>78618</v>
      </c>
      <c r="O116" s="16">
        <f t="shared" si="22"/>
        <v>76971</v>
      </c>
      <c r="P116" s="16">
        <f t="shared" si="22"/>
        <v>78756</v>
      </c>
      <c r="Q116" s="16">
        <f t="shared" si="22"/>
        <v>71180</v>
      </c>
      <c r="R116" s="16">
        <f t="shared" si="22"/>
        <v>73386</v>
      </c>
      <c r="S116" s="16">
        <f t="shared" si="22"/>
        <v>71319</v>
      </c>
      <c r="T116" s="16">
        <f t="shared" si="22"/>
        <v>348489</v>
      </c>
    </row>
    <row r="117" spans="1:20" ht="15.75">
      <c r="A117" s="3" t="s">
        <v>6</v>
      </c>
      <c r="B117" s="94"/>
      <c r="C117" s="63"/>
      <c r="D117" s="33"/>
      <c r="E117" s="33" t="s">
        <v>78</v>
      </c>
      <c r="F117" s="15">
        <v>159</v>
      </c>
      <c r="G117" s="42" t="s">
        <v>29</v>
      </c>
      <c r="H117" s="81">
        <f>I117+J117+K117+L117+M117+N117+O117+P117+Q117+R117+S117+T117</f>
        <v>359655</v>
      </c>
      <c r="I117" s="82">
        <v>6157</v>
      </c>
      <c r="J117" s="82">
        <v>6471</v>
      </c>
      <c r="K117" s="82">
        <v>6530</v>
      </c>
      <c r="L117" s="82">
        <v>6735</v>
      </c>
      <c r="M117" s="82">
        <v>7553</v>
      </c>
      <c r="N117" s="82">
        <v>7705</v>
      </c>
      <c r="O117" s="82">
        <v>7830</v>
      </c>
      <c r="P117" s="82">
        <v>7469</v>
      </c>
      <c r="Q117" s="82">
        <v>6566</v>
      </c>
      <c r="R117" s="82">
        <v>6630</v>
      </c>
      <c r="S117" s="82">
        <v>6167</v>
      </c>
      <c r="T117" s="82">
        <f>6187+277655</f>
        <v>283842</v>
      </c>
    </row>
    <row r="118" spans="1:20" ht="15.75">
      <c r="A118" s="3" t="s">
        <v>91</v>
      </c>
      <c r="B118" s="94"/>
      <c r="C118" s="63"/>
      <c r="D118" s="39"/>
      <c r="E118" s="33" t="s">
        <v>30</v>
      </c>
      <c r="F118" s="15">
        <v>159</v>
      </c>
      <c r="G118" s="42" t="s">
        <v>29</v>
      </c>
      <c r="H118" s="81">
        <f>I118+J118+K118+L118+M118+N118+O118+P118+Q118+R118+S118+T118</f>
        <v>878897</v>
      </c>
      <c r="I118" s="15">
        <v>68596</v>
      </c>
      <c r="J118" s="15">
        <v>80082</v>
      </c>
      <c r="K118" s="15">
        <v>78504</v>
      </c>
      <c r="L118" s="15">
        <v>101343</v>
      </c>
      <c r="M118" s="15">
        <v>77862</v>
      </c>
      <c r="N118" s="15">
        <v>70913</v>
      </c>
      <c r="O118" s="15">
        <v>69141</v>
      </c>
      <c r="P118" s="15">
        <v>71287</v>
      </c>
      <c r="Q118" s="15">
        <v>64614</v>
      </c>
      <c r="R118" s="15">
        <v>66756</v>
      </c>
      <c r="S118" s="15">
        <v>65152</v>
      </c>
      <c r="T118" s="15">
        <v>64647</v>
      </c>
    </row>
    <row r="119" spans="1:20" ht="15.75" customHeight="1">
      <c r="A119" s="2"/>
      <c r="B119" s="110">
        <v>4</v>
      </c>
      <c r="C119" s="15"/>
      <c r="D119" s="39" t="s">
        <v>76</v>
      </c>
      <c r="E119" s="33" t="s">
        <v>30</v>
      </c>
      <c r="F119" s="40"/>
      <c r="G119" s="35" t="s">
        <v>89</v>
      </c>
      <c r="H119" s="16">
        <f t="shared" ref="H119:T119" si="23">H120+H121+H122</f>
        <v>209534</v>
      </c>
      <c r="I119" s="16">
        <f t="shared" si="23"/>
        <v>0</v>
      </c>
      <c r="J119" s="16">
        <f t="shared" si="23"/>
        <v>1782</v>
      </c>
      <c r="K119" s="16">
        <f t="shared" si="23"/>
        <v>2129</v>
      </c>
      <c r="L119" s="16">
        <f t="shared" si="23"/>
        <v>7508</v>
      </c>
      <c r="M119" s="16">
        <f t="shared" si="23"/>
        <v>1182</v>
      </c>
      <c r="N119" s="16">
        <f t="shared" si="23"/>
        <v>59050</v>
      </c>
      <c r="O119" s="16">
        <f t="shared" si="23"/>
        <v>44963</v>
      </c>
      <c r="P119" s="16">
        <f t="shared" si="23"/>
        <v>44963</v>
      </c>
      <c r="Q119" s="16">
        <f t="shared" si="23"/>
        <v>44964</v>
      </c>
      <c r="R119" s="16">
        <f t="shared" si="23"/>
        <v>2993</v>
      </c>
      <c r="S119" s="16">
        <f t="shared" si="23"/>
        <v>0</v>
      </c>
      <c r="T119" s="16">
        <f t="shared" si="23"/>
        <v>0</v>
      </c>
    </row>
    <row r="120" spans="1:20" ht="15.75" customHeight="1">
      <c r="A120" s="208" t="s">
        <v>7</v>
      </c>
      <c r="B120" s="86"/>
      <c r="C120" s="15"/>
      <c r="D120" s="16"/>
      <c r="E120" s="33"/>
      <c r="F120" s="40">
        <v>414</v>
      </c>
      <c r="G120" s="32" t="s">
        <v>42</v>
      </c>
      <c r="H120" s="16">
        <f>I120+J120+K120+L120+M120+N120+O120+P120+Q120+R120+S120+T120</f>
        <v>52753</v>
      </c>
      <c r="I120" s="15"/>
      <c r="J120" s="15"/>
      <c r="K120" s="15"/>
      <c r="L120" s="15">
        <v>7508</v>
      </c>
      <c r="M120" s="15">
        <v>1182</v>
      </c>
      <c r="N120" s="15">
        <v>44063</v>
      </c>
      <c r="O120" s="15"/>
      <c r="P120" s="15"/>
      <c r="Q120" s="15"/>
      <c r="R120" s="15"/>
      <c r="S120" s="15"/>
      <c r="T120" s="44"/>
    </row>
    <row r="121" spans="1:20" ht="31.5">
      <c r="A121" s="209"/>
      <c r="B121" s="86"/>
      <c r="C121" s="15"/>
      <c r="D121" s="16"/>
      <c r="E121" s="33"/>
      <c r="F121" s="15">
        <v>418</v>
      </c>
      <c r="G121" s="32" t="s">
        <v>77</v>
      </c>
      <c r="H121" s="16">
        <f>I121+J121+K121+L121+M121+N121+O121+P121+Q121+R121+S121+T121</f>
        <v>6904</v>
      </c>
      <c r="I121" s="15"/>
      <c r="J121" s="15">
        <v>1782</v>
      </c>
      <c r="K121" s="15">
        <v>2129</v>
      </c>
      <c r="L121" s="15"/>
      <c r="M121" s="15"/>
      <c r="N121" s="15"/>
      <c r="O121" s="13"/>
      <c r="P121" s="15"/>
      <c r="Q121" s="15"/>
      <c r="R121" s="15">
        <v>2993</v>
      </c>
      <c r="S121" s="15"/>
      <c r="T121" s="44"/>
    </row>
    <row r="122" spans="1:20" ht="31.5">
      <c r="A122" s="85">
        <v>464</v>
      </c>
      <c r="B122" s="94"/>
      <c r="C122" s="63"/>
      <c r="D122" s="63"/>
      <c r="E122" s="63"/>
      <c r="F122" s="15">
        <v>423</v>
      </c>
      <c r="G122" s="30" t="s">
        <v>83</v>
      </c>
      <c r="H122" s="16">
        <f>I122+J122+K122+L122+M122+N122+O122+P122+Q122+R122+S122+T122</f>
        <v>149877</v>
      </c>
      <c r="I122" s="19"/>
      <c r="J122" s="19"/>
      <c r="K122" s="19"/>
      <c r="L122" s="19"/>
      <c r="M122" s="19"/>
      <c r="N122" s="12">
        <v>14987</v>
      </c>
      <c r="O122" s="12">
        <v>44963</v>
      </c>
      <c r="P122" s="12">
        <v>44963</v>
      </c>
      <c r="Q122" s="12">
        <v>44964</v>
      </c>
      <c r="R122" s="12"/>
      <c r="S122" s="12"/>
      <c r="T122" s="12"/>
    </row>
    <row r="123" spans="1:20" ht="31.5">
      <c r="A123" s="85"/>
      <c r="B123" s="94">
        <v>4</v>
      </c>
      <c r="C123" s="63"/>
      <c r="D123" s="73" t="s">
        <v>86</v>
      </c>
      <c r="E123" s="74" t="s">
        <v>72</v>
      </c>
      <c r="F123" s="15"/>
      <c r="G123" s="45" t="s">
        <v>85</v>
      </c>
      <c r="H123" s="16">
        <f>H124+H125+H126</f>
        <v>130</v>
      </c>
      <c r="I123" s="16">
        <f t="shared" ref="I123:T123" si="24">I124+I125+I126</f>
        <v>0</v>
      </c>
      <c r="J123" s="16">
        <f t="shared" si="24"/>
        <v>0</v>
      </c>
      <c r="K123" s="16">
        <f t="shared" si="24"/>
        <v>0</v>
      </c>
      <c r="L123" s="16">
        <f t="shared" si="24"/>
        <v>0</v>
      </c>
      <c r="M123" s="16">
        <f t="shared" si="24"/>
        <v>0</v>
      </c>
      <c r="N123" s="16">
        <f t="shared" si="24"/>
        <v>130</v>
      </c>
      <c r="O123" s="16">
        <f t="shared" si="24"/>
        <v>0</v>
      </c>
      <c r="P123" s="16">
        <f t="shared" si="24"/>
        <v>0</v>
      </c>
      <c r="Q123" s="16">
        <f t="shared" si="24"/>
        <v>0</v>
      </c>
      <c r="R123" s="16">
        <f t="shared" si="24"/>
        <v>0</v>
      </c>
      <c r="S123" s="16">
        <f t="shared" si="24"/>
        <v>0</v>
      </c>
      <c r="T123" s="16">
        <f t="shared" si="24"/>
        <v>0</v>
      </c>
    </row>
    <row r="124" spans="1:20" ht="15.75">
      <c r="A124" s="4"/>
      <c r="B124" s="94"/>
      <c r="C124" s="63"/>
      <c r="D124" s="63"/>
      <c r="E124" s="63"/>
      <c r="F124" s="15">
        <v>131</v>
      </c>
      <c r="G124" s="30" t="s">
        <v>87</v>
      </c>
      <c r="H124" s="16">
        <f>I124+J124+K124+L124+M124+N124+O124+P124+Q124+R124+S124+T124</f>
        <v>116</v>
      </c>
      <c r="I124" s="19"/>
      <c r="J124" s="19"/>
      <c r="K124" s="19"/>
      <c r="L124" s="19"/>
      <c r="M124" s="19"/>
      <c r="N124" s="78">
        <v>116</v>
      </c>
      <c r="O124" s="12"/>
      <c r="P124" s="12"/>
      <c r="Q124" s="12"/>
      <c r="R124" s="12"/>
      <c r="S124" s="12"/>
      <c r="T124" s="46"/>
    </row>
    <row r="125" spans="1:20" ht="15.75">
      <c r="A125" s="4"/>
      <c r="B125" s="94"/>
      <c r="C125" s="63"/>
      <c r="D125" s="63"/>
      <c r="E125" s="63"/>
      <c r="F125" s="15">
        <v>135</v>
      </c>
      <c r="G125" s="30" t="s">
        <v>88</v>
      </c>
      <c r="H125" s="16">
        <f>I125+J125+K125+L125+M125+N125+O125+P125+Q125+R125+S125+T125</f>
        <v>13</v>
      </c>
      <c r="I125" s="19"/>
      <c r="J125" s="19"/>
      <c r="K125" s="19"/>
      <c r="L125" s="19"/>
      <c r="M125" s="19"/>
      <c r="N125" s="78">
        <v>13</v>
      </c>
      <c r="O125" s="12"/>
      <c r="P125" s="12"/>
      <c r="Q125" s="12"/>
      <c r="R125" s="12"/>
      <c r="S125" s="12"/>
      <c r="T125" s="46"/>
    </row>
    <row r="126" spans="1:20" ht="15.75">
      <c r="A126" s="4"/>
      <c r="B126" s="94"/>
      <c r="C126" s="63"/>
      <c r="D126" s="63"/>
      <c r="E126" s="63"/>
      <c r="F126" s="15">
        <v>159</v>
      </c>
      <c r="G126" s="42" t="s">
        <v>29</v>
      </c>
      <c r="H126" s="16">
        <f>I126+J126+K126+L126+M126+N126+O126+P126+Q126+R126+S126+T126</f>
        <v>1</v>
      </c>
      <c r="I126" s="19"/>
      <c r="J126" s="19"/>
      <c r="K126" s="19"/>
      <c r="L126" s="19"/>
      <c r="M126" s="19"/>
      <c r="N126" s="78">
        <v>1</v>
      </c>
      <c r="O126" s="12"/>
      <c r="P126" s="12"/>
      <c r="Q126" s="12"/>
      <c r="R126" s="12"/>
      <c r="S126" s="12"/>
      <c r="T126" s="46"/>
    </row>
    <row r="127" spans="1:20" ht="15.75">
      <c r="A127" s="4"/>
      <c r="B127" s="94"/>
      <c r="C127" s="15"/>
      <c r="D127" s="15"/>
      <c r="E127" s="15"/>
      <c r="F127" s="15"/>
      <c r="G127" s="35" t="s">
        <v>51</v>
      </c>
      <c r="H127" s="23">
        <f>H42+H98+H101+H104+H107+H109+H112+H119+H123+H116+H23</f>
        <v>5364526</v>
      </c>
      <c r="I127" s="23">
        <f t="shared" ref="I127:T127" si="25">I42+I98+I101+I104+I107+I109+I112+I119+I123+I116+I23</f>
        <v>285113</v>
      </c>
      <c r="J127" s="23">
        <f t="shared" si="25"/>
        <v>347280</v>
      </c>
      <c r="K127" s="23">
        <f t="shared" si="25"/>
        <v>356895</v>
      </c>
      <c r="L127" s="23">
        <f t="shared" si="25"/>
        <v>379530</v>
      </c>
      <c r="M127" s="23">
        <f t="shared" si="25"/>
        <v>696154</v>
      </c>
      <c r="N127" s="23">
        <f t="shared" si="25"/>
        <v>433280</v>
      </c>
      <c r="O127" s="23">
        <f t="shared" si="25"/>
        <v>213082</v>
      </c>
      <c r="P127" s="23">
        <f t="shared" si="25"/>
        <v>344588</v>
      </c>
      <c r="Q127" s="23">
        <f t="shared" si="25"/>
        <v>396375</v>
      </c>
      <c r="R127" s="23">
        <f t="shared" si="25"/>
        <v>360803</v>
      </c>
      <c r="S127" s="23">
        <f t="shared" si="25"/>
        <v>362228</v>
      </c>
      <c r="T127" s="23">
        <f t="shared" si="25"/>
        <v>1189198</v>
      </c>
    </row>
    <row r="128" spans="1:20" ht="15.75">
      <c r="A128" s="4"/>
      <c r="B128" s="97"/>
      <c r="C128" s="48"/>
      <c r="D128" s="48"/>
      <c r="E128" s="48"/>
      <c r="F128" s="48"/>
      <c r="G128" s="48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</row>
    <row r="129" spans="1:20" ht="15.75">
      <c r="A129" s="4"/>
      <c r="B129" s="97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 ht="15.75">
      <c r="A130" s="4"/>
      <c r="B130" s="97"/>
      <c r="C130" s="27" t="s">
        <v>52</v>
      </c>
      <c r="D130" s="24"/>
      <c r="E130" s="24"/>
      <c r="F130" s="24"/>
      <c r="G130" s="24"/>
      <c r="H130" s="71"/>
      <c r="I130" s="24"/>
      <c r="J130" s="24"/>
      <c r="K130" s="24"/>
      <c r="L130" s="24"/>
      <c r="M130" s="24"/>
      <c r="N130" s="24"/>
      <c r="O130" s="24"/>
      <c r="P130" s="48"/>
      <c r="Q130" s="48"/>
      <c r="R130" s="48"/>
      <c r="S130" s="48"/>
      <c r="T130" s="48"/>
    </row>
    <row r="131" spans="1:20" ht="15.75">
      <c r="A131" s="4"/>
      <c r="B131" s="97"/>
      <c r="C131" s="27" t="s">
        <v>101</v>
      </c>
      <c r="D131" s="27"/>
      <c r="E131" s="27"/>
      <c r="F131" s="27"/>
      <c r="G131" s="27"/>
      <c r="H131" s="24"/>
      <c r="I131" s="25"/>
      <c r="J131" s="27" t="s">
        <v>53</v>
      </c>
      <c r="K131" s="27"/>
      <c r="L131" s="27"/>
      <c r="M131" s="27" t="s">
        <v>54</v>
      </c>
      <c r="N131" s="72" t="s">
        <v>100</v>
      </c>
      <c r="O131" s="27"/>
      <c r="P131" s="48"/>
      <c r="Q131" s="48"/>
      <c r="R131" s="48"/>
      <c r="S131" s="48"/>
      <c r="T131" s="48"/>
    </row>
    <row r="132" spans="1:20" ht="15.75">
      <c r="A132" s="4"/>
      <c r="B132" s="97"/>
      <c r="C132" s="25"/>
      <c r="D132" s="25"/>
      <c r="E132" s="25"/>
      <c r="F132" s="25"/>
      <c r="G132" s="25"/>
      <c r="H132" s="25"/>
      <c r="I132" s="25"/>
      <c r="J132" s="28" t="s">
        <v>55</v>
      </c>
      <c r="K132" s="27"/>
      <c r="L132" s="29"/>
      <c r="M132" s="29"/>
      <c r="N132" s="28" t="s">
        <v>56</v>
      </c>
      <c r="O132" s="29"/>
      <c r="P132" s="48"/>
      <c r="Q132" s="48"/>
      <c r="R132" s="48"/>
      <c r="S132" s="48"/>
      <c r="T132" s="48"/>
    </row>
    <row r="133" spans="1:20" ht="15.75">
      <c r="A133" s="4"/>
      <c r="B133" s="97"/>
    </row>
    <row r="134" spans="1:20" ht="15.75">
      <c r="A134" s="4"/>
      <c r="B134" s="97"/>
    </row>
    <row r="135" spans="1:20" ht="15.75">
      <c r="A135" s="4"/>
      <c r="B135" s="97"/>
    </row>
    <row r="136" spans="1:20" ht="15.75">
      <c r="A136" s="4"/>
      <c r="B136" s="97"/>
    </row>
    <row r="137" spans="1:20" ht="15.75">
      <c r="A137" s="4"/>
      <c r="B137" s="97"/>
    </row>
    <row r="138" spans="1:20" ht="15.75">
      <c r="A138" s="4"/>
      <c r="B138" s="97"/>
    </row>
    <row r="139" spans="1:20" ht="15.75">
      <c r="A139" s="4"/>
      <c r="B139" s="97"/>
    </row>
    <row r="140" spans="1:20" ht="15.75">
      <c r="A140" s="4"/>
      <c r="B140" s="97"/>
    </row>
    <row r="141" spans="1:20" ht="15.75">
      <c r="A141" s="4"/>
      <c r="B141" s="97"/>
    </row>
    <row r="142" spans="1:20" ht="15.75">
      <c r="A142" s="4"/>
      <c r="B142" s="97"/>
    </row>
    <row r="143" spans="1:20" ht="15.75">
      <c r="A143" s="4"/>
      <c r="B143" s="97"/>
    </row>
    <row r="144" spans="1:20" ht="15.75">
      <c r="A144" s="4"/>
      <c r="B144" s="97"/>
    </row>
    <row r="145" spans="1:2" ht="15.75">
      <c r="A145" s="4"/>
      <c r="B145" s="97"/>
    </row>
    <row r="146" spans="1:2" ht="15.75">
      <c r="A146" s="4"/>
      <c r="B146" s="97"/>
    </row>
    <row r="147" spans="1:2" ht="15.75">
      <c r="A147" s="4"/>
      <c r="B147" s="97"/>
    </row>
    <row r="148" spans="1:2" ht="15.75">
      <c r="A148" s="4"/>
      <c r="B148" s="97"/>
    </row>
    <row r="149" spans="1:2" ht="15.75">
      <c r="A149" s="4"/>
      <c r="B149" s="97"/>
    </row>
    <row r="150" spans="1:2" ht="15.75">
      <c r="A150" s="4"/>
      <c r="B150" s="97"/>
    </row>
    <row r="151" spans="1:2" ht="54.75" customHeight="1">
      <c r="A151" s="4"/>
      <c r="B151" s="97"/>
    </row>
    <row r="152" spans="1:2" ht="15.75">
      <c r="A152" s="4"/>
      <c r="B152" s="97"/>
    </row>
    <row r="153" spans="1:2" ht="15.75">
      <c r="A153" s="4"/>
      <c r="B153" s="97"/>
    </row>
    <row r="154" spans="1:2" ht="15.75">
      <c r="A154" s="4"/>
      <c r="B154" s="97"/>
    </row>
    <row r="155" spans="1:2" ht="15.75">
      <c r="A155" s="4"/>
      <c r="B155" s="97"/>
    </row>
    <row r="156" spans="1:2" ht="15.75">
      <c r="A156" s="4"/>
      <c r="B156" s="97"/>
    </row>
    <row r="157" spans="1:2" ht="15.75">
      <c r="A157" s="4"/>
      <c r="B157" s="97"/>
    </row>
    <row r="158" spans="1:2" ht="15.75">
      <c r="A158" s="4"/>
      <c r="B158" s="97"/>
    </row>
    <row r="159" spans="1:2" ht="15.75">
      <c r="A159" s="6"/>
      <c r="B159" s="98"/>
    </row>
    <row r="160" spans="1:2" ht="15.75">
      <c r="A160" s="4"/>
      <c r="B160" s="97"/>
    </row>
    <row r="161" spans="1:2" ht="15.75">
      <c r="A161" s="6"/>
      <c r="B161" s="98"/>
    </row>
    <row r="162" spans="1:2" ht="15.75">
      <c r="A162" s="4"/>
      <c r="B162" s="97"/>
    </row>
    <row r="163" spans="1:2" ht="15.75">
      <c r="A163" s="4"/>
      <c r="B163" s="97"/>
    </row>
    <row r="164" spans="1:2" ht="15.75">
      <c r="A164" s="4"/>
      <c r="B164" s="97"/>
    </row>
    <row r="165" spans="1:2" ht="15.75">
      <c r="A165" s="4"/>
      <c r="B165" s="97"/>
    </row>
    <row r="166" spans="1:2" ht="15.75">
      <c r="A166" s="4"/>
      <c r="B166" s="97"/>
    </row>
    <row r="167" spans="1:2" ht="15.75">
      <c r="A167" s="4"/>
      <c r="B167" s="97"/>
    </row>
    <row r="168" spans="1:2" ht="15.75">
      <c r="A168" s="4"/>
      <c r="B168" s="97"/>
    </row>
    <row r="169" spans="1:2" ht="15.75">
      <c r="A169" s="4"/>
      <c r="B169" s="97"/>
    </row>
    <row r="170" spans="1:2" ht="15.75">
      <c r="A170" s="4"/>
      <c r="B170" s="97"/>
    </row>
    <row r="171" spans="1:2" ht="15.75">
      <c r="A171" s="4"/>
      <c r="B171" s="97"/>
    </row>
    <row r="172" spans="1:2" ht="15.75">
      <c r="A172" s="4"/>
      <c r="B172" s="97"/>
    </row>
    <row r="173" spans="1:2" ht="103.5" customHeight="1">
      <c r="A173" s="4"/>
      <c r="B173" s="97"/>
    </row>
    <row r="174" spans="1:2" ht="15.75">
      <c r="A174" s="4"/>
      <c r="B174" s="97"/>
    </row>
    <row r="175" spans="1:2" ht="15.75">
      <c r="A175" s="4"/>
      <c r="B175" s="97"/>
    </row>
    <row r="176" spans="1:2" ht="15.75">
      <c r="A176" s="4"/>
      <c r="B176" s="97"/>
    </row>
    <row r="177" spans="1:2" ht="15.75">
      <c r="A177" s="4"/>
      <c r="B177" s="97"/>
    </row>
    <row r="178" spans="1:2" ht="15.75">
      <c r="A178" s="4"/>
      <c r="B178" s="97"/>
    </row>
    <row r="179" spans="1:2" ht="15.75">
      <c r="A179" s="4"/>
      <c r="B179" s="97"/>
    </row>
    <row r="180" spans="1:2" ht="15.75">
      <c r="A180" s="4"/>
      <c r="B180" s="97"/>
    </row>
    <row r="181" spans="1:2">
      <c r="A181" s="7"/>
      <c r="B181" s="109"/>
    </row>
    <row r="182" spans="1:2">
      <c r="A182" s="7"/>
      <c r="B182" s="109"/>
    </row>
    <row r="183" spans="1:2" ht="15.75">
      <c r="A183" s="4"/>
      <c r="B183" s="97"/>
    </row>
    <row r="184" spans="1:2" ht="15.75">
      <c r="A184" s="4"/>
      <c r="B184" s="97"/>
    </row>
    <row r="185" spans="1:2" ht="15.75">
      <c r="A185" s="4"/>
      <c r="B185" s="97"/>
    </row>
    <row r="186" spans="1:2">
      <c r="A186" s="7"/>
      <c r="B186" s="109"/>
    </row>
    <row r="187" spans="1:2">
      <c r="A187" s="7"/>
      <c r="B187" s="109"/>
    </row>
    <row r="188" spans="1:2">
      <c r="A188" s="7"/>
      <c r="B188" s="109"/>
    </row>
    <row r="189" spans="1:2">
      <c r="A189" s="7"/>
      <c r="B189" s="109"/>
    </row>
    <row r="190" spans="1:2">
      <c r="A190" s="7"/>
      <c r="B190" s="109"/>
    </row>
    <row r="191" spans="1:2">
      <c r="A191" s="7"/>
      <c r="B191" s="109"/>
    </row>
    <row r="192" spans="1:2" ht="15.75">
      <c r="A192" s="4"/>
      <c r="B192" s="97"/>
    </row>
    <row r="196" spans="1:2" ht="15" customHeight="1"/>
    <row r="201" spans="1:2" ht="15" customHeight="1">
      <c r="A201" s="1" t="s">
        <v>0</v>
      </c>
    </row>
    <row r="202" spans="1:2">
      <c r="A202" s="2"/>
      <c r="B202" s="107"/>
    </row>
    <row r="203" spans="1:2">
      <c r="A203" s="2"/>
      <c r="B203" s="107"/>
    </row>
    <row r="204" spans="1:2">
      <c r="A204" s="2"/>
      <c r="B204" s="107"/>
    </row>
    <row r="205" spans="1:2">
      <c r="A205" s="2"/>
      <c r="B205" s="107"/>
    </row>
    <row r="206" spans="1:2">
      <c r="A206" s="2"/>
      <c r="B206" s="107"/>
    </row>
    <row r="207" spans="1:2">
      <c r="A207" s="2"/>
      <c r="B207" s="107"/>
    </row>
    <row r="208" spans="1:2">
      <c r="A208" s="2"/>
      <c r="B208" s="107"/>
    </row>
    <row r="209" spans="1:2">
      <c r="A209" s="2"/>
      <c r="B209" s="107"/>
    </row>
    <row r="210" spans="1:2">
      <c r="A210" s="2"/>
      <c r="B210" s="107"/>
    </row>
    <row r="211" spans="1:2">
      <c r="A211" s="2"/>
      <c r="B211" s="107"/>
    </row>
    <row r="212" spans="1:2" ht="15.75">
      <c r="A212" s="3" t="s">
        <v>3</v>
      </c>
      <c r="B212" s="104"/>
    </row>
    <row r="213" spans="1:2" ht="15.75">
      <c r="A213" s="3" t="s">
        <v>4</v>
      </c>
      <c r="B213" s="104"/>
    </row>
    <row r="214" spans="1:2" ht="15.75" customHeight="1">
      <c r="A214" s="3" t="s">
        <v>90</v>
      </c>
      <c r="B214" s="104"/>
    </row>
    <row r="215" spans="1:2" ht="15.75">
      <c r="A215" s="3" t="s">
        <v>5</v>
      </c>
      <c r="B215" s="104"/>
    </row>
    <row r="216" spans="1:2" ht="15.75">
      <c r="A216" s="3" t="s">
        <v>6</v>
      </c>
      <c r="B216" s="104"/>
    </row>
    <row r="217" spans="1:2" ht="15.75">
      <c r="A217" s="3" t="s">
        <v>91</v>
      </c>
      <c r="B217" s="104"/>
    </row>
    <row r="218" spans="1:2">
      <c r="A218" s="2"/>
      <c r="B218" s="107"/>
    </row>
    <row r="219" spans="1:2" ht="15.75" customHeight="1">
      <c r="A219" s="210" t="s">
        <v>7</v>
      </c>
      <c r="B219" s="84"/>
    </row>
    <row r="220" spans="1:2" ht="15.75">
      <c r="A220" s="211"/>
      <c r="B220" s="84"/>
    </row>
    <row r="221" spans="1:2" ht="15.75">
      <c r="A221" s="4">
        <v>464</v>
      </c>
      <c r="B221" s="97"/>
    </row>
    <row r="222" spans="1:2" ht="15.75">
      <c r="A222" s="4"/>
      <c r="B222" s="97"/>
    </row>
    <row r="223" spans="1:2" ht="15.75">
      <c r="A223" s="4"/>
      <c r="B223" s="97"/>
    </row>
    <row r="224" spans="1:2" ht="15.75">
      <c r="A224" s="4"/>
      <c r="B224" s="97"/>
    </row>
    <row r="225" spans="1:2" ht="15.75">
      <c r="A225" s="4"/>
      <c r="B225" s="97"/>
    </row>
    <row r="226" spans="1:2" ht="15.75">
      <c r="A226" s="4"/>
      <c r="B226" s="97"/>
    </row>
    <row r="227" spans="1:2" ht="15.75">
      <c r="A227" s="4"/>
      <c r="B227" s="97"/>
    </row>
    <row r="228" spans="1:2" ht="15.75">
      <c r="A228" s="4"/>
      <c r="B228" s="97"/>
    </row>
    <row r="229" spans="1:2" ht="15.75">
      <c r="A229" s="4"/>
      <c r="B229" s="97"/>
    </row>
    <row r="230" spans="1:2" ht="15.75">
      <c r="A230" s="4"/>
      <c r="B230" s="97"/>
    </row>
    <row r="231" spans="1:2" ht="15.75">
      <c r="A231" s="4"/>
      <c r="B231" s="97"/>
    </row>
    <row r="232" spans="1:2" ht="15.75">
      <c r="A232" s="4"/>
      <c r="B232" s="97"/>
    </row>
    <row r="233" spans="1:2" ht="15.75">
      <c r="A233" s="4"/>
      <c r="B233" s="97"/>
    </row>
    <row r="234" spans="1:2" ht="15.75">
      <c r="A234" s="4"/>
      <c r="B234" s="97"/>
    </row>
    <row r="235" spans="1:2" ht="15.75">
      <c r="A235" s="4"/>
      <c r="B235" s="97"/>
    </row>
    <row r="236" spans="1:2" ht="15.75">
      <c r="A236" s="4"/>
      <c r="B236" s="97"/>
    </row>
    <row r="237" spans="1:2" ht="15.75">
      <c r="A237" s="4"/>
      <c r="B237" s="97"/>
    </row>
    <row r="238" spans="1:2" ht="15.75">
      <c r="A238" s="4"/>
      <c r="B238" s="97"/>
    </row>
    <row r="239" spans="1:2" ht="15.75">
      <c r="A239" s="4"/>
      <c r="B239" s="97"/>
    </row>
    <row r="240" spans="1:2" ht="15.75">
      <c r="A240" s="4"/>
      <c r="B240" s="97"/>
    </row>
    <row r="241" spans="1:2" ht="15.75">
      <c r="A241" s="4"/>
      <c r="B241" s="97"/>
    </row>
    <row r="242" spans="1:2" ht="15.75">
      <c r="A242" s="4"/>
      <c r="B242" s="97"/>
    </row>
    <row r="243" spans="1:2" ht="15.75">
      <c r="A243" s="4"/>
      <c r="B243" s="97"/>
    </row>
    <row r="244" spans="1:2" ht="15.75">
      <c r="A244" s="4"/>
      <c r="B244" s="97"/>
    </row>
    <row r="245" spans="1:2" ht="15.75">
      <c r="A245" s="4"/>
      <c r="B245" s="97"/>
    </row>
    <row r="246" spans="1:2" ht="15.75">
      <c r="A246" s="4"/>
      <c r="B246" s="97"/>
    </row>
    <row r="247" spans="1:2" ht="15.75">
      <c r="A247" s="4"/>
      <c r="B247" s="97"/>
    </row>
    <row r="248" spans="1:2" ht="15.75">
      <c r="A248" s="4"/>
      <c r="B248" s="97"/>
    </row>
    <row r="249" spans="1:2" ht="15.75">
      <c r="A249" s="4"/>
      <c r="B249" s="97"/>
    </row>
    <row r="250" spans="1:2" ht="15.75">
      <c r="A250" s="4"/>
      <c r="B250" s="97"/>
    </row>
    <row r="251" spans="1:2" ht="15.75">
      <c r="A251" s="4"/>
      <c r="B251" s="97"/>
    </row>
    <row r="252" spans="1:2" ht="15.75">
      <c r="A252" s="4"/>
      <c r="B252" s="97"/>
    </row>
    <row r="253" spans="1:2" ht="15.75">
      <c r="A253" s="4"/>
      <c r="B253" s="97"/>
    </row>
    <row r="254" spans="1:2" ht="15.75">
      <c r="A254" s="4"/>
      <c r="B254" s="97"/>
    </row>
    <row r="255" spans="1:2" ht="15.75">
      <c r="A255" s="4"/>
      <c r="B255" s="97"/>
    </row>
    <row r="256" spans="1:2" ht="15.75">
      <c r="A256" s="4"/>
      <c r="B256" s="97"/>
    </row>
    <row r="257" spans="1:2" ht="15.75">
      <c r="A257" s="4"/>
      <c r="B257" s="97"/>
    </row>
    <row r="258" spans="1:2" ht="15.75">
      <c r="A258" s="4"/>
      <c r="B258" s="97"/>
    </row>
    <row r="259" spans="1:2" ht="15.75">
      <c r="A259" s="4"/>
      <c r="B259" s="97"/>
    </row>
    <row r="260" spans="1:2" ht="15.75">
      <c r="A260" s="4"/>
      <c r="B260" s="97"/>
    </row>
    <row r="261" spans="1:2" ht="15.75">
      <c r="A261" s="6"/>
      <c r="B261" s="98"/>
    </row>
    <row r="262" spans="1:2" ht="15.75">
      <c r="A262" s="6"/>
      <c r="B262" s="98"/>
    </row>
    <row r="263" spans="1:2" ht="15.75">
      <c r="A263" s="4"/>
      <c r="B263" s="97"/>
    </row>
    <row r="264" spans="1:2" ht="15.75">
      <c r="A264" s="6"/>
      <c r="B264" s="98"/>
    </row>
    <row r="265" spans="1:2" ht="15.75">
      <c r="A265" s="4"/>
      <c r="B265" s="97"/>
    </row>
    <row r="266" spans="1:2" ht="15.75">
      <c r="A266" s="4"/>
      <c r="B266" s="97"/>
    </row>
    <row r="267" spans="1:2" ht="15.75">
      <c r="A267" s="4"/>
      <c r="B267" s="97"/>
    </row>
    <row r="268" spans="1:2" ht="15.75">
      <c r="A268" s="4"/>
      <c r="B268" s="97"/>
    </row>
    <row r="269" spans="1:2" ht="15.75">
      <c r="A269" s="4"/>
      <c r="B269" s="97"/>
    </row>
    <row r="270" spans="1:2" ht="15.75">
      <c r="A270" s="4"/>
      <c r="B270" s="97"/>
    </row>
    <row r="271" spans="1:2" ht="15.75">
      <c r="A271" s="4"/>
      <c r="B271" s="97"/>
    </row>
    <row r="272" spans="1:2" ht="15.75">
      <c r="A272" s="4"/>
      <c r="B272" s="97"/>
    </row>
    <row r="273" spans="1:2" ht="15.75">
      <c r="A273" s="4"/>
      <c r="B273" s="97"/>
    </row>
    <row r="274" spans="1:2" ht="15.75">
      <c r="A274" s="4"/>
      <c r="B274" s="97"/>
    </row>
    <row r="275" spans="1:2" ht="15.75">
      <c r="A275" s="4"/>
      <c r="B275" s="97"/>
    </row>
    <row r="276" spans="1:2" ht="15.75">
      <c r="A276" s="4"/>
      <c r="B276" s="97"/>
    </row>
    <row r="277" spans="1:2" ht="15.75">
      <c r="A277" s="4"/>
      <c r="B277" s="97"/>
    </row>
    <row r="278" spans="1:2" ht="15.75">
      <c r="A278" s="4"/>
      <c r="B278" s="97"/>
    </row>
    <row r="279" spans="1:2" ht="15.75">
      <c r="A279" s="4"/>
      <c r="B279" s="97"/>
    </row>
    <row r="280" spans="1:2" ht="15.75">
      <c r="A280" s="4"/>
      <c r="B280" s="97"/>
    </row>
    <row r="281" spans="1:2" ht="15.75">
      <c r="A281" s="4"/>
      <c r="B281" s="97"/>
    </row>
    <row r="282" spans="1:2" ht="15.75">
      <c r="A282" s="4"/>
      <c r="B282" s="97"/>
    </row>
    <row r="283" spans="1:2" ht="15.75">
      <c r="A283" s="4"/>
      <c r="B283" s="97"/>
    </row>
    <row r="284" spans="1:2">
      <c r="A284" s="7"/>
      <c r="B284" s="109"/>
    </row>
    <row r="285" spans="1:2">
      <c r="A285" s="7"/>
      <c r="B285" s="109"/>
    </row>
    <row r="286" spans="1:2" ht="63.75" customHeight="1">
      <c r="A286" s="4"/>
      <c r="B286" s="97"/>
    </row>
    <row r="287" spans="1:2" ht="15.75">
      <c r="A287" s="4"/>
      <c r="B287" s="97"/>
    </row>
    <row r="288" spans="1:2" ht="15.75">
      <c r="A288" s="4"/>
      <c r="B288" s="97"/>
    </row>
    <row r="289" spans="1:2">
      <c r="A289" s="7"/>
      <c r="B289" s="109"/>
    </row>
    <row r="290" spans="1:2">
      <c r="A290" s="7"/>
      <c r="B290" s="109"/>
    </row>
    <row r="291" spans="1:2">
      <c r="A291" s="7"/>
      <c r="B291" s="109"/>
    </row>
    <row r="292" spans="1:2">
      <c r="A292" s="7"/>
      <c r="B292" s="109"/>
    </row>
    <row r="293" spans="1:2">
      <c r="A293" s="7"/>
      <c r="B293" s="109"/>
    </row>
    <row r="294" spans="1:2">
      <c r="A294" s="7"/>
      <c r="B294" s="109"/>
    </row>
    <row r="295" spans="1:2" ht="15.75">
      <c r="A295" s="4"/>
      <c r="B295" s="97"/>
    </row>
    <row r="296" spans="1:2" ht="15" customHeight="1"/>
    <row r="304" spans="1:2" ht="15" customHeight="1">
      <c r="A304" s="1" t="s">
        <v>0</v>
      </c>
    </row>
    <row r="305" spans="1:2">
      <c r="A305" s="2"/>
      <c r="B305" s="107"/>
    </row>
    <row r="306" spans="1:2">
      <c r="A306" s="2"/>
      <c r="B306" s="107"/>
    </row>
    <row r="307" spans="1:2">
      <c r="A307" s="2"/>
      <c r="B307" s="107"/>
    </row>
    <row r="308" spans="1:2">
      <c r="A308" s="2"/>
      <c r="B308" s="107"/>
    </row>
    <row r="309" spans="1:2">
      <c r="A309" s="2"/>
      <c r="B309" s="107"/>
    </row>
    <row r="310" spans="1:2">
      <c r="A310" s="2"/>
      <c r="B310" s="107"/>
    </row>
    <row r="311" spans="1:2">
      <c r="A311" s="2"/>
      <c r="B311" s="107"/>
    </row>
    <row r="312" spans="1:2">
      <c r="A312" s="2"/>
      <c r="B312" s="107"/>
    </row>
    <row r="313" spans="1:2">
      <c r="A313" s="2"/>
      <c r="B313" s="107"/>
    </row>
    <row r="314" spans="1:2">
      <c r="A314" s="2"/>
      <c r="B314" s="107"/>
    </row>
    <row r="315" spans="1:2" ht="15.75">
      <c r="A315" s="3" t="s">
        <v>3</v>
      </c>
      <c r="B315" s="104"/>
    </row>
    <row r="316" spans="1:2" ht="15.75">
      <c r="A316" s="3" t="s">
        <v>4</v>
      </c>
      <c r="B316" s="104"/>
    </row>
    <row r="317" spans="1:2" ht="15.75">
      <c r="A317" s="3" t="s">
        <v>90</v>
      </c>
      <c r="B317" s="104"/>
    </row>
    <row r="318" spans="1:2" ht="15.75">
      <c r="A318" s="3" t="s">
        <v>5</v>
      </c>
      <c r="B318" s="104"/>
    </row>
    <row r="319" spans="1:2" ht="15.75">
      <c r="A319" s="3" t="s">
        <v>6</v>
      </c>
      <c r="B319" s="104"/>
    </row>
    <row r="320" spans="1:2" ht="15.75">
      <c r="A320" s="3" t="s">
        <v>91</v>
      </c>
      <c r="B320" s="104"/>
    </row>
    <row r="321" spans="1:2">
      <c r="A321" s="2"/>
      <c r="B321" s="107"/>
    </row>
    <row r="322" spans="1:2" ht="15.75" customHeight="1">
      <c r="A322" s="210" t="s">
        <v>7</v>
      </c>
      <c r="B322" s="84"/>
    </row>
    <row r="323" spans="1:2" ht="15.75">
      <c r="A323" s="211"/>
      <c r="B323" s="84"/>
    </row>
    <row r="324" spans="1:2" ht="15.75">
      <c r="A324" s="4">
        <v>464</v>
      </c>
      <c r="B324" s="97"/>
    </row>
    <row r="325" spans="1:2" ht="15.75">
      <c r="A325" s="4"/>
      <c r="B325" s="97"/>
    </row>
    <row r="326" spans="1:2" ht="15.75">
      <c r="A326" s="4"/>
      <c r="B326" s="97"/>
    </row>
    <row r="327" spans="1:2" ht="15.75">
      <c r="A327" s="4"/>
      <c r="B327" s="97"/>
    </row>
    <row r="328" spans="1:2" ht="15.75">
      <c r="A328" s="4"/>
      <c r="B328" s="97"/>
    </row>
    <row r="329" spans="1:2" ht="15.75">
      <c r="A329" s="4"/>
      <c r="B329" s="97"/>
    </row>
    <row r="330" spans="1:2" ht="15.75">
      <c r="A330" s="4"/>
      <c r="B330" s="97"/>
    </row>
    <row r="331" spans="1:2" ht="15.75">
      <c r="A331" s="4"/>
      <c r="B331" s="97"/>
    </row>
    <row r="332" spans="1:2" ht="15.75">
      <c r="A332" s="4"/>
      <c r="B332" s="97"/>
    </row>
    <row r="333" spans="1:2" ht="15.75">
      <c r="A333" s="4"/>
      <c r="B333" s="97"/>
    </row>
    <row r="334" spans="1:2" ht="15.75">
      <c r="A334" s="4"/>
      <c r="B334" s="97"/>
    </row>
    <row r="335" spans="1:2" ht="15.75">
      <c r="A335" s="4"/>
      <c r="B335" s="97"/>
    </row>
    <row r="336" spans="1:2" ht="15.75">
      <c r="A336" s="4"/>
      <c r="B336" s="97"/>
    </row>
    <row r="337" spans="1:2" ht="15.75">
      <c r="A337" s="4"/>
      <c r="B337" s="97"/>
    </row>
    <row r="338" spans="1:2" ht="15.75">
      <c r="A338" s="4"/>
      <c r="B338" s="97"/>
    </row>
    <row r="339" spans="1:2" ht="15.75">
      <c r="A339" s="4"/>
      <c r="B339" s="97"/>
    </row>
    <row r="340" spans="1:2" ht="15.75">
      <c r="A340" s="4"/>
      <c r="B340" s="97"/>
    </row>
    <row r="341" spans="1:2" ht="15.75">
      <c r="A341" s="4"/>
      <c r="B341" s="97"/>
    </row>
    <row r="342" spans="1:2" ht="15.75">
      <c r="A342" s="4"/>
      <c r="B342" s="97"/>
    </row>
    <row r="343" spans="1:2" ht="15.75">
      <c r="A343" s="4"/>
      <c r="B343" s="97"/>
    </row>
    <row r="344" spans="1:2" ht="15.75">
      <c r="A344" s="4"/>
      <c r="B344" s="97"/>
    </row>
    <row r="345" spans="1:2" ht="15.75">
      <c r="A345" s="4"/>
      <c r="B345" s="97"/>
    </row>
    <row r="346" spans="1:2" ht="15.75">
      <c r="A346" s="4"/>
      <c r="B346" s="97"/>
    </row>
    <row r="347" spans="1:2" ht="15.75">
      <c r="A347" s="4"/>
      <c r="B347" s="97"/>
    </row>
    <row r="348" spans="1:2" ht="15" customHeight="1">
      <c r="A348" s="4"/>
      <c r="B348" s="97"/>
    </row>
    <row r="349" spans="1:2" ht="15.75">
      <c r="A349" s="4"/>
      <c r="B349" s="97"/>
    </row>
    <row r="350" spans="1:2" ht="15.75">
      <c r="A350" s="4"/>
      <c r="B350" s="97"/>
    </row>
    <row r="351" spans="1:2" ht="15.75">
      <c r="A351" s="4"/>
      <c r="B351" s="97"/>
    </row>
    <row r="352" spans="1:2" ht="15.75">
      <c r="A352" s="4"/>
      <c r="B352" s="97"/>
    </row>
    <row r="353" spans="1:2" ht="15.75">
      <c r="A353" s="4"/>
      <c r="B353" s="97"/>
    </row>
    <row r="354" spans="1:2" ht="15.75">
      <c r="A354" s="4"/>
      <c r="B354" s="97"/>
    </row>
    <row r="355" spans="1:2" ht="15.75">
      <c r="A355" s="4"/>
      <c r="B355" s="97"/>
    </row>
    <row r="356" spans="1:2" ht="15.75">
      <c r="A356" s="4"/>
      <c r="B356" s="97"/>
    </row>
    <row r="357" spans="1:2" ht="15.75">
      <c r="A357" s="4"/>
      <c r="B357" s="97"/>
    </row>
    <row r="358" spans="1:2" ht="15.75">
      <c r="A358" s="4"/>
      <c r="B358" s="97"/>
    </row>
    <row r="359" spans="1:2" ht="15.75">
      <c r="A359" s="4"/>
      <c r="B359" s="97"/>
    </row>
    <row r="360" spans="1:2" ht="15.75">
      <c r="A360" s="4"/>
      <c r="B360" s="97"/>
    </row>
    <row r="361" spans="1:2" ht="15.75">
      <c r="A361" s="4"/>
      <c r="B361" s="97"/>
    </row>
    <row r="362" spans="1:2" ht="15.75">
      <c r="A362" s="4"/>
      <c r="B362" s="97"/>
    </row>
    <row r="363" spans="1:2" ht="15.75">
      <c r="A363" s="4"/>
      <c r="B363" s="97"/>
    </row>
    <row r="364" spans="1:2" ht="15.75">
      <c r="A364" s="6"/>
      <c r="B364" s="98"/>
    </row>
    <row r="365" spans="1:2" ht="15.75">
      <c r="A365" s="6"/>
      <c r="B365" s="98"/>
    </row>
    <row r="366" spans="1:2" ht="15.75" customHeight="1">
      <c r="A366" s="4"/>
      <c r="B366" s="97"/>
    </row>
    <row r="367" spans="1:2" ht="15.75">
      <c r="A367" s="6"/>
      <c r="B367" s="98"/>
    </row>
    <row r="368" spans="1:2" ht="15.75">
      <c r="A368" s="4"/>
      <c r="B368" s="97"/>
    </row>
    <row r="369" spans="1:2" ht="15.75">
      <c r="A369" s="4"/>
      <c r="B369" s="97"/>
    </row>
    <row r="370" spans="1:2" ht="15.75">
      <c r="A370" s="4"/>
      <c r="B370" s="97"/>
    </row>
    <row r="371" spans="1:2" ht="15.75">
      <c r="A371" s="4"/>
      <c r="B371" s="97"/>
    </row>
    <row r="372" spans="1:2" ht="15.75">
      <c r="A372" s="4"/>
      <c r="B372" s="97"/>
    </row>
    <row r="373" spans="1:2" ht="15.75">
      <c r="A373" s="4"/>
      <c r="B373" s="97"/>
    </row>
    <row r="374" spans="1:2" ht="15.75">
      <c r="A374" s="4"/>
      <c r="B374" s="97"/>
    </row>
    <row r="375" spans="1:2" ht="15.75">
      <c r="A375" s="4"/>
      <c r="B375" s="97"/>
    </row>
    <row r="376" spans="1:2" ht="15.75">
      <c r="A376" s="4"/>
      <c r="B376" s="97"/>
    </row>
    <row r="377" spans="1:2" ht="15.75">
      <c r="A377" s="4"/>
      <c r="B377" s="97"/>
    </row>
    <row r="378" spans="1:2" ht="15.75">
      <c r="A378" s="4"/>
      <c r="B378" s="97"/>
    </row>
    <row r="379" spans="1:2" ht="15.75">
      <c r="A379" s="4"/>
      <c r="B379" s="97"/>
    </row>
    <row r="380" spans="1:2" ht="15.75">
      <c r="A380" s="4"/>
      <c r="B380" s="97"/>
    </row>
    <row r="381" spans="1:2" ht="15.75">
      <c r="A381" s="4"/>
      <c r="B381" s="97"/>
    </row>
    <row r="382" spans="1:2" ht="15.75">
      <c r="A382" s="4"/>
      <c r="B382" s="97"/>
    </row>
    <row r="383" spans="1:2" ht="15.75">
      <c r="A383" s="4"/>
      <c r="B383" s="97"/>
    </row>
    <row r="384" spans="1:2" ht="15.75">
      <c r="A384" s="4"/>
      <c r="B384" s="97"/>
    </row>
    <row r="385" spans="1:2" ht="15.75">
      <c r="A385" s="4"/>
      <c r="B385" s="97"/>
    </row>
    <row r="386" spans="1:2" ht="15.75">
      <c r="A386" s="4"/>
      <c r="B386" s="97"/>
    </row>
    <row r="387" spans="1:2">
      <c r="A387" s="7"/>
      <c r="B387" s="109"/>
    </row>
    <row r="388" spans="1:2">
      <c r="A388" s="7"/>
      <c r="B388" s="109"/>
    </row>
    <row r="389" spans="1:2" ht="15.75">
      <c r="A389" s="4"/>
      <c r="B389" s="97"/>
    </row>
    <row r="390" spans="1:2" ht="15.75">
      <c r="A390" s="4"/>
      <c r="B390" s="97"/>
    </row>
    <row r="391" spans="1:2" ht="15.75">
      <c r="A391" s="4"/>
      <c r="B391" s="97"/>
    </row>
    <row r="392" spans="1:2">
      <c r="A392" s="7"/>
      <c r="B392" s="109"/>
    </row>
    <row r="393" spans="1:2">
      <c r="A393" s="7"/>
      <c r="B393" s="109"/>
    </row>
    <row r="394" spans="1:2">
      <c r="A394" s="7"/>
      <c r="B394" s="109"/>
    </row>
    <row r="395" spans="1:2">
      <c r="A395" s="7"/>
      <c r="B395" s="109"/>
    </row>
    <row r="396" spans="1:2">
      <c r="A396" s="7"/>
      <c r="B396" s="109"/>
    </row>
    <row r="397" spans="1:2">
      <c r="A397" s="7"/>
      <c r="B397" s="109"/>
    </row>
    <row r="398" spans="1:2" ht="15.75">
      <c r="A398" s="4"/>
      <c r="B398" s="97"/>
    </row>
    <row r="407" spans="1:2" ht="15" customHeight="1">
      <c r="A407" s="1" t="s">
        <v>0</v>
      </c>
    </row>
    <row r="408" spans="1:2">
      <c r="A408" s="2"/>
      <c r="B408" s="107"/>
    </row>
    <row r="409" spans="1:2">
      <c r="A409" s="2"/>
      <c r="B409" s="107"/>
    </row>
    <row r="410" spans="1:2">
      <c r="A410" s="2"/>
      <c r="B410" s="107"/>
    </row>
    <row r="411" spans="1:2">
      <c r="A411" s="2"/>
      <c r="B411" s="107"/>
    </row>
    <row r="412" spans="1:2">
      <c r="A412" s="2"/>
      <c r="B412" s="107"/>
    </row>
    <row r="413" spans="1:2">
      <c r="A413" s="2"/>
      <c r="B413" s="107"/>
    </row>
    <row r="414" spans="1:2">
      <c r="A414" s="2"/>
      <c r="B414" s="107"/>
    </row>
    <row r="415" spans="1:2">
      <c r="A415" s="2"/>
      <c r="B415" s="107"/>
    </row>
    <row r="416" spans="1:2">
      <c r="A416" s="2"/>
      <c r="B416" s="107"/>
    </row>
    <row r="417" spans="1:2">
      <c r="A417" s="2"/>
      <c r="B417" s="107"/>
    </row>
    <row r="418" spans="1:2" ht="15.75">
      <c r="A418" s="3" t="s">
        <v>3</v>
      </c>
      <c r="B418" s="104"/>
    </row>
    <row r="419" spans="1:2" ht="15.75">
      <c r="A419" s="3" t="s">
        <v>4</v>
      </c>
      <c r="B419" s="104"/>
    </row>
    <row r="420" spans="1:2" ht="15.75">
      <c r="A420" s="3" t="s">
        <v>90</v>
      </c>
      <c r="B420" s="104"/>
    </row>
    <row r="421" spans="1:2" ht="15.75">
      <c r="A421" s="3" t="s">
        <v>5</v>
      </c>
      <c r="B421" s="104"/>
    </row>
    <row r="422" spans="1:2" ht="15.75">
      <c r="A422" s="3" t="s">
        <v>6</v>
      </c>
      <c r="B422" s="104"/>
    </row>
    <row r="423" spans="1:2" ht="15.75">
      <c r="A423" s="3" t="s">
        <v>91</v>
      </c>
      <c r="B423" s="104"/>
    </row>
    <row r="424" spans="1:2">
      <c r="A424" s="2"/>
      <c r="B424" s="107"/>
    </row>
    <row r="425" spans="1:2" ht="15.75" customHeight="1">
      <c r="A425" s="210" t="s">
        <v>7</v>
      </c>
      <c r="B425" s="84"/>
    </row>
    <row r="426" spans="1:2" ht="15.75">
      <c r="A426" s="211"/>
      <c r="B426" s="84"/>
    </row>
    <row r="427" spans="1:2" ht="15.75">
      <c r="A427" s="4">
        <v>464</v>
      </c>
      <c r="B427" s="97"/>
    </row>
    <row r="428" spans="1:2" ht="15.75">
      <c r="A428" s="4"/>
      <c r="B428" s="97"/>
    </row>
    <row r="429" spans="1:2" ht="51" customHeight="1">
      <c r="A429" s="4"/>
      <c r="B429" s="97"/>
    </row>
    <row r="430" spans="1:2" ht="15.75">
      <c r="A430" s="4"/>
      <c r="B430" s="97"/>
    </row>
    <row r="431" spans="1:2" ht="15.75">
      <c r="A431" s="4"/>
      <c r="B431" s="97"/>
    </row>
    <row r="432" spans="1:2" ht="15.75">
      <c r="A432" s="4"/>
      <c r="B432" s="97"/>
    </row>
    <row r="433" spans="1:2" ht="15.75">
      <c r="A433" s="4"/>
      <c r="B433" s="97"/>
    </row>
    <row r="434" spans="1:2" ht="15.75">
      <c r="A434" s="4"/>
      <c r="B434" s="97"/>
    </row>
    <row r="435" spans="1:2" ht="15.75">
      <c r="A435" s="4"/>
      <c r="B435" s="97"/>
    </row>
    <row r="436" spans="1:2" ht="15.75">
      <c r="A436" s="4"/>
      <c r="B436" s="97"/>
    </row>
    <row r="437" spans="1:2" ht="15.75">
      <c r="A437" s="4"/>
      <c r="B437" s="97"/>
    </row>
    <row r="438" spans="1:2" ht="15.75">
      <c r="A438" s="4"/>
      <c r="B438" s="97"/>
    </row>
    <row r="439" spans="1:2" ht="15.75">
      <c r="A439" s="4"/>
      <c r="B439" s="97"/>
    </row>
    <row r="440" spans="1:2" ht="15.75">
      <c r="A440" s="4"/>
      <c r="B440" s="97"/>
    </row>
    <row r="441" spans="1:2" ht="15.75">
      <c r="A441" s="4"/>
      <c r="B441" s="97"/>
    </row>
    <row r="442" spans="1:2" ht="15.75">
      <c r="A442" s="4"/>
      <c r="B442" s="97"/>
    </row>
    <row r="443" spans="1:2" ht="15.75">
      <c r="A443" s="4"/>
      <c r="B443" s="97"/>
    </row>
    <row r="444" spans="1:2" ht="15.75">
      <c r="A444" s="4"/>
      <c r="B444" s="97"/>
    </row>
    <row r="445" spans="1:2" ht="15" customHeight="1">
      <c r="A445" s="4"/>
      <c r="B445" s="97"/>
    </row>
    <row r="446" spans="1:2" ht="15.75">
      <c r="A446" s="4"/>
      <c r="B446" s="97"/>
    </row>
    <row r="447" spans="1:2" ht="15.75">
      <c r="A447" s="4"/>
      <c r="B447" s="97"/>
    </row>
    <row r="448" spans="1:2" ht="15.75">
      <c r="A448" s="4"/>
      <c r="B448" s="97"/>
    </row>
    <row r="449" spans="1:2" ht="15.75">
      <c r="A449" s="4"/>
      <c r="B449" s="97"/>
    </row>
    <row r="450" spans="1:2" ht="15.75">
      <c r="A450" s="4"/>
      <c r="B450" s="97"/>
    </row>
    <row r="451" spans="1:2" ht="15.75">
      <c r="A451" s="4"/>
      <c r="B451" s="97"/>
    </row>
    <row r="452" spans="1:2" ht="15.75">
      <c r="A452" s="4"/>
      <c r="B452" s="97"/>
    </row>
    <row r="453" spans="1:2" ht="15.75">
      <c r="A453" s="4"/>
      <c r="B453" s="97"/>
    </row>
    <row r="454" spans="1:2" ht="15.75">
      <c r="A454" s="4"/>
      <c r="B454" s="97"/>
    </row>
    <row r="455" spans="1:2" ht="15.75">
      <c r="A455" s="4"/>
      <c r="B455" s="97"/>
    </row>
    <row r="456" spans="1:2" ht="15.75">
      <c r="A456" s="4"/>
      <c r="B456" s="97"/>
    </row>
    <row r="457" spans="1:2" ht="15.75">
      <c r="A457" s="4"/>
      <c r="B457" s="97"/>
    </row>
    <row r="458" spans="1:2" ht="15.75">
      <c r="A458" s="4"/>
      <c r="B458" s="97"/>
    </row>
    <row r="459" spans="1:2" ht="15.75">
      <c r="A459" s="4"/>
      <c r="B459" s="97"/>
    </row>
    <row r="460" spans="1:2" ht="15.75">
      <c r="A460" s="4"/>
      <c r="B460" s="97"/>
    </row>
    <row r="461" spans="1:2" ht="15.75">
      <c r="A461" s="4"/>
      <c r="B461" s="97"/>
    </row>
    <row r="462" spans="1:2" ht="15.75">
      <c r="A462" s="4"/>
      <c r="B462" s="97"/>
    </row>
    <row r="463" spans="1:2" ht="15.75" customHeight="1">
      <c r="A463" s="4"/>
      <c r="B463" s="97"/>
    </row>
    <row r="464" spans="1:2" ht="15.75">
      <c r="A464" s="4"/>
      <c r="B464" s="97"/>
    </row>
    <row r="465" spans="1:2" ht="15.75">
      <c r="A465" s="4"/>
      <c r="B465" s="97"/>
    </row>
    <row r="466" spans="1:2" ht="24" customHeight="1">
      <c r="A466" s="4"/>
      <c r="B466" s="97"/>
    </row>
    <row r="467" spans="1:2" ht="15.75">
      <c r="A467" s="6"/>
      <c r="B467" s="98"/>
    </row>
    <row r="468" spans="1:2" ht="15.75">
      <c r="A468" s="6"/>
      <c r="B468" s="98"/>
    </row>
    <row r="469" spans="1:2" ht="15.75">
      <c r="A469" s="4"/>
      <c r="B469" s="97"/>
    </row>
    <row r="470" spans="1:2" ht="15.75">
      <c r="A470" s="6"/>
      <c r="B470" s="98"/>
    </row>
    <row r="471" spans="1:2" ht="15.75">
      <c r="A471" s="4"/>
      <c r="B471" s="97"/>
    </row>
    <row r="472" spans="1:2" ht="15.75">
      <c r="A472" s="4"/>
      <c r="B472" s="97"/>
    </row>
    <row r="473" spans="1:2" ht="64.5" customHeight="1">
      <c r="A473" s="4"/>
      <c r="B473" s="97"/>
    </row>
    <row r="474" spans="1:2" ht="26.25" customHeight="1">
      <c r="A474" s="4"/>
      <c r="B474" s="97"/>
    </row>
    <row r="475" spans="1:2" ht="15.75">
      <c r="A475" s="4"/>
      <c r="B475" s="97"/>
    </row>
    <row r="476" spans="1:2" ht="15.75">
      <c r="A476" s="4"/>
      <c r="B476" s="97"/>
    </row>
    <row r="477" spans="1:2" ht="24.75" customHeight="1">
      <c r="A477" s="4"/>
      <c r="B477" s="97"/>
    </row>
    <row r="478" spans="1:2" ht="48.75" customHeight="1">
      <c r="A478" s="4"/>
      <c r="B478" s="97"/>
    </row>
    <row r="479" spans="1:2" ht="15.75">
      <c r="A479" s="4"/>
      <c r="B479" s="97"/>
    </row>
    <row r="480" spans="1:2" ht="15.75">
      <c r="A480" s="4"/>
      <c r="B480" s="97"/>
    </row>
    <row r="481" spans="1:2" ht="96" customHeight="1">
      <c r="A481" s="4"/>
      <c r="B481" s="97"/>
    </row>
    <row r="482" spans="1:2" ht="19.5" customHeight="1">
      <c r="A482" s="4"/>
      <c r="B482" s="97"/>
    </row>
    <row r="483" spans="1:2" ht="78.75" customHeight="1">
      <c r="A483" s="4"/>
      <c r="B483" s="97"/>
    </row>
    <row r="484" spans="1:2" ht="21.75" customHeight="1">
      <c r="A484" s="4"/>
      <c r="B484" s="97"/>
    </row>
    <row r="485" spans="1:2" ht="15.75">
      <c r="A485" s="4"/>
      <c r="B485" s="97"/>
    </row>
    <row r="486" spans="1:2" ht="15.75">
      <c r="A486" s="4"/>
      <c r="B486" s="97"/>
    </row>
    <row r="487" spans="1:2" ht="15.75">
      <c r="A487" s="4"/>
      <c r="B487" s="97"/>
    </row>
    <row r="488" spans="1:2" ht="15.75">
      <c r="A488" s="4"/>
      <c r="B488" s="97"/>
    </row>
    <row r="489" spans="1:2" ht="15.75">
      <c r="A489" s="4"/>
      <c r="B489" s="97"/>
    </row>
    <row r="490" spans="1:2">
      <c r="A490" s="7"/>
      <c r="B490" s="109"/>
    </row>
    <row r="491" spans="1:2">
      <c r="A491" s="7"/>
      <c r="B491" s="109"/>
    </row>
    <row r="492" spans="1:2" ht="15.75">
      <c r="A492" s="4"/>
      <c r="B492" s="97"/>
    </row>
    <row r="493" spans="1:2" ht="15.75">
      <c r="A493" s="4"/>
      <c r="B493" s="97"/>
    </row>
    <row r="494" spans="1:2" ht="35.25" customHeight="1">
      <c r="A494" s="4"/>
      <c r="B494" s="97"/>
    </row>
    <row r="495" spans="1:2" ht="33" customHeight="1">
      <c r="A495" s="7"/>
      <c r="B495" s="109"/>
    </row>
    <row r="496" spans="1:2" ht="37.5" customHeight="1">
      <c r="A496" s="7"/>
      <c r="B496" s="109"/>
    </row>
    <row r="497" spans="1:2">
      <c r="A497" s="7"/>
      <c r="B497" s="109"/>
    </row>
    <row r="498" spans="1:2">
      <c r="A498" s="7"/>
      <c r="B498" s="109"/>
    </row>
    <row r="499" spans="1:2">
      <c r="A499" s="7"/>
      <c r="B499" s="109"/>
    </row>
    <row r="500" spans="1:2">
      <c r="A500" s="7"/>
      <c r="B500" s="109"/>
    </row>
    <row r="501" spans="1:2" ht="15.75">
      <c r="A501" s="4"/>
      <c r="B501" s="97"/>
    </row>
    <row r="510" spans="1:2" ht="15" customHeight="1">
      <c r="A510" s="1" t="s">
        <v>0</v>
      </c>
    </row>
    <row r="511" spans="1:2">
      <c r="A511" s="2"/>
      <c r="B511" s="107"/>
    </row>
    <row r="512" spans="1:2">
      <c r="A512" s="2"/>
      <c r="B512" s="107"/>
    </row>
    <row r="513" spans="1:2">
      <c r="A513" s="2"/>
      <c r="B513" s="107"/>
    </row>
    <row r="514" spans="1:2">
      <c r="A514" s="2"/>
      <c r="B514" s="107"/>
    </row>
    <row r="515" spans="1:2">
      <c r="A515" s="2"/>
      <c r="B515" s="107"/>
    </row>
    <row r="516" spans="1:2">
      <c r="A516" s="2"/>
      <c r="B516" s="107"/>
    </row>
    <row r="517" spans="1:2">
      <c r="A517" s="2"/>
      <c r="B517" s="107"/>
    </row>
    <row r="518" spans="1:2">
      <c r="A518" s="2"/>
      <c r="B518" s="107"/>
    </row>
    <row r="519" spans="1:2">
      <c r="A519" s="2"/>
      <c r="B519" s="107"/>
    </row>
    <row r="520" spans="1:2">
      <c r="A520" s="2"/>
      <c r="B520" s="107"/>
    </row>
    <row r="521" spans="1:2" ht="15.75">
      <c r="A521" s="3" t="s">
        <v>3</v>
      </c>
      <c r="B521" s="104"/>
    </row>
    <row r="522" spans="1:2" ht="15.75">
      <c r="A522" s="3" t="s">
        <v>4</v>
      </c>
      <c r="B522" s="104"/>
    </row>
    <row r="523" spans="1:2" ht="15.75">
      <c r="A523" s="3" t="s">
        <v>90</v>
      </c>
      <c r="B523" s="104"/>
    </row>
    <row r="524" spans="1:2" ht="15.75">
      <c r="A524" s="3" t="s">
        <v>5</v>
      </c>
      <c r="B524" s="104"/>
    </row>
    <row r="525" spans="1:2" ht="15.75">
      <c r="A525" s="3" t="s">
        <v>6</v>
      </c>
      <c r="B525" s="104"/>
    </row>
    <row r="526" spans="1:2" ht="15.75">
      <c r="A526" s="3" t="s">
        <v>91</v>
      </c>
      <c r="B526" s="104"/>
    </row>
    <row r="527" spans="1:2">
      <c r="A527" s="2"/>
      <c r="B527" s="107"/>
    </row>
    <row r="528" spans="1:2" ht="15.75" customHeight="1">
      <c r="A528" s="210" t="s">
        <v>7</v>
      </c>
      <c r="B528" s="84"/>
    </row>
    <row r="529" spans="1:2" ht="15.75">
      <c r="A529" s="211"/>
      <c r="B529" s="84"/>
    </row>
    <row r="530" spans="1:2" ht="15.75">
      <c r="A530" s="4">
        <v>464</v>
      </c>
      <c r="B530" s="97"/>
    </row>
    <row r="531" spans="1:2" ht="15.75">
      <c r="A531" s="4"/>
      <c r="B531" s="97"/>
    </row>
    <row r="532" spans="1:2" ht="15.75">
      <c r="A532" s="4"/>
      <c r="B532" s="97"/>
    </row>
    <row r="533" spans="1:2" ht="15.75">
      <c r="A533" s="4"/>
      <c r="B533" s="97"/>
    </row>
    <row r="534" spans="1:2" ht="15.75">
      <c r="A534" s="4"/>
      <c r="B534" s="97"/>
    </row>
    <row r="535" spans="1:2" ht="15.75">
      <c r="A535" s="4"/>
      <c r="B535" s="97"/>
    </row>
    <row r="536" spans="1:2" ht="15.75">
      <c r="A536" s="4"/>
      <c r="B536" s="97"/>
    </row>
    <row r="537" spans="1:2" ht="15.75">
      <c r="A537" s="4"/>
      <c r="B537" s="97"/>
    </row>
    <row r="538" spans="1:2" ht="15.75">
      <c r="A538" s="4"/>
      <c r="B538" s="97"/>
    </row>
    <row r="539" spans="1:2" ht="15.75">
      <c r="A539" s="4"/>
      <c r="B539" s="97"/>
    </row>
    <row r="540" spans="1:2" ht="15.75">
      <c r="A540" s="4"/>
      <c r="B540" s="97"/>
    </row>
    <row r="541" spans="1:2" ht="15.75">
      <c r="A541" s="4"/>
      <c r="B541" s="97"/>
    </row>
    <row r="542" spans="1:2" ht="15" customHeight="1">
      <c r="A542" s="4"/>
      <c r="B542" s="97"/>
    </row>
    <row r="543" spans="1:2" ht="15.75">
      <c r="A543" s="4"/>
      <c r="B543" s="97"/>
    </row>
    <row r="544" spans="1:2" ht="15.75">
      <c r="A544" s="4"/>
      <c r="B544" s="97"/>
    </row>
    <row r="545" spans="1:2" ht="15.75">
      <c r="A545" s="4"/>
      <c r="B545" s="97"/>
    </row>
    <row r="546" spans="1:2" ht="15.75">
      <c r="A546" s="4"/>
      <c r="B546" s="97"/>
    </row>
    <row r="547" spans="1:2" ht="15.75">
      <c r="A547" s="4"/>
      <c r="B547" s="97"/>
    </row>
    <row r="548" spans="1:2" ht="15.75">
      <c r="A548" s="4"/>
      <c r="B548" s="97"/>
    </row>
    <row r="549" spans="1:2" ht="15.75">
      <c r="A549" s="4"/>
      <c r="B549" s="97"/>
    </row>
    <row r="550" spans="1:2" ht="15.75">
      <c r="A550" s="4"/>
      <c r="B550" s="97"/>
    </row>
    <row r="551" spans="1:2" ht="15.75">
      <c r="A551" s="4"/>
      <c r="B551" s="97"/>
    </row>
    <row r="552" spans="1:2" ht="15.75">
      <c r="A552" s="4"/>
      <c r="B552" s="97"/>
    </row>
    <row r="553" spans="1:2" ht="15.75">
      <c r="A553" s="4"/>
      <c r="B553" s="97"/>
    </row>
    <row r="554" spans="1:2" ht="15.75">
      <c r="A554" s="4"/>
      <c r="B554" s="97"/>
    </row>
    <row r="555" spans="1:2" ht="15.75">
      <c r="A555" s="4"/>
      <c r="B555" s="97"/>
    </row>
    <row r="556" spans="1:2" ht="15.75">
      <c r="A556" s="4"/>
      <c r="B556" s="97"/>
    </row>
    <row r="557" spans="1:2" ht="15.75">
      <c r="A557" s="4"/>
      <c r="B557" s="97"/>
    </row>
    <row r="558" spans="1:2" ht="15.75">
      <c r="A558" s="4"/>
      <c r="B558" s="97"/>
    </row>
    <row r="559" spans="1:2" ht="15.75">
      <c r="A559" s="4"/>
      <c r="B559" s="97"/>
    </row>
    <row r="560" spans="1:2" ht="15.75" customHeight="1">
      <c r="A560" s="4"/>
      <c r="B560" s="97"/>
    </row>
    <row r="561" spans="1:2" ht="15.75">
      <c r="A561" s="4"/>
      <c r="B561" s="97"/>
    </row>
    <row r="562" spans="1:2" ht="15.75">
      <c r="A562" s="4"/>
      <c r="B562" s="97"/>
    </row>
    <row r="563" spans="1:2" ht="15.75">
      <c r="A563" s="4"/>
      <c r="B563" s="97"/>
    </row>
    <row r="564" spans="1:2" ht="15.75">
      <c r="A564" s="4"/>
      <c r="B564" s="97"/>
    </row>
    <row r="565" spans="1:2" ht="15.75">
      <c r="A565" s="4"/>
      <c r="B565" s="97"/>
    </row>
    <row r="566" spans="1:2" ht="15.75">
      <c r="A566" s="4"/>
      <c r="B566" s="97"/>
    </row>
    <row r="567" spans="1:2" ht="15.75">
      <c r="A567" s="4"/>
      <c r="B567" s="97"/>
    </row>
    <row r="568" spans="1:2" ht="15.75">
      <c r="A568" s="4"/>
      <c r="B568" s="97"/>
    </row>
    <row r="569" spans="1:2" ht="15.75">
      <c r="A569" s="4"/>
      <c r="B569" s="97"/>
    </row>
    <row r="570" spans="1:2" ht="15.75">
      <c r="A570" s="6"/>
      <c r="B570" s="98"/>
    </row>
    <row r="571" spans="1:2" ht="15.75">
      <c r="A571" s="6"/>
      <c r="B571" s="98"/>
    </row>
    <row r="572" spans="1:2" ht="15.75">
      <c r="A572" s="4"/>
      <c r="B572" s="97"/>
    </row>
    <row r="573" spans="1:2" ht="15.75">
      <c r="A573" s="6"/>
      <c r="B573" s="98"/>
    </row>
    <row r="574" spans="1:2" ht="15.75">
      <c r="A574" s="4"/>
      <c r="B574" s="97"/>
    </row>
    <row r="575" spans="1:2" ht="15.75">
      <c r="A575" s="4"/>
      <c r="B575" s="97"/>
    </row>
    <row r="576" spans="1:2" ht="15.75">
      <c r="A576" s="4"/>
      <c r="B576" s="97"/>
    </row>
    <row r="577" spans="1:2" ht="15.75">
      <c r="A577" s="4"/>
      <c r="B577" s="97"/>
    </row>
    <row r="578" spans="1:2" ht="15.75">
      <c r="A578" s="4"/>
      <c r="B578" s="97"/>
    </row>
    <row r="579" spans="1:2" ht="15.75">
      <c r="A579" s="4"/>
      <c r="B579" s="97"/>
    </row>
    <row r="580" spans="1:2" ht="15.75">
      <c r="A580" s="4"/>
      <c r="B580" s="97"/>
    </row>
    <row r="581" spans="1:2" ht="15.75">
      <c r="A581" s="4"/>
      <c r="B581" s="97"/>
    </row>
    <row r="582" spans="1:2" ht="15.75">
      <c r="A582" s="4"/>
      <c r="B582" s="97"/>
    </row>
    <row r="583" spans="1:2" ht="15.75">
      <c r="A583" s="4"/>
      <c r="B583" s="97"/>
    </row>
    <row r="584" spans="1:2" ht="15.75">
      <c r="A584" s="4"/>
      <c r="B584" s="97"/>
    </row>
    <row r="585" spans="1:2" ht="15.75">
      <c r="A585" s="4"/>
      <c r="B585" s="97"/>
    </row>
    <row r="586" spans="1:2" ht="15.75">
      <c r="A586" s="4"/>
      <c r="B586" s="97"/>
    </row>
    <row r="587" spans="1:2" ht="15.75">
      <c r="A587" s="4"/>
      <c r="B587" s="97"/>
    </row>
    <row r="588" spans="1:2" ht="15.75">
      <c r="A588" s="4"/>
      <c r="B588" s="97"/>
    </row>
    <row r="589" spans="1:2" ht="15.75">
      <c r="A589" s="4"/>
      <c r="B589" s="97"/>
    </row>
    <row r="590" spans="1:2" ht="15.75">
      <c r="A590" s="4"/>
      <c r="B590" s="97"/>
    </row>
    <row r="591" spans="1:2" ht="15.75">
      <c r="A591" s="4"/>
      <c r="B591" s="97"/>
    </row>
    <row r="592" spans="1:2" ht="15.75">
      <c r="A592" s="4"/>
      <c r="B592" s="97"/>
    </row>
    <row r="593" spans="1:2">
      <c r="A593" s="7"/>
      <c r="B593" s="109"/>
    </row>
    <row r="594" spans="1:2">
      <c r="A594" s="7"/>
      <c r="B594" s="109"/>
    </row>
    <row r="595" spans="1:2" ht="15.75">
      <c r="A595" s="4"/>
      <c r="B595" s="97"/>
    </row>
    <row r="596" spans="1:2" ht="15.75">
      <c r="A596" s="4"/>
      <c r="B596" s="97"/>
    </row>
    <row r="597" spans="1:2" ht="15.75">
      <c r="A597" s="4"/>
      <c r="B597" s="97"/>
    </row>
    <row r="598" spans="1:2">
      <c r="A598" s="7"/>
      <c r="B598" s="109"/>
    </row>
    <row r="599" spans="1:2">
      <c r="A599" s="7"/>
      <c r="B599" s="109"/>
    </row>
    <row r="600" spans="1:2">
      <c r="A600" s="7"/>
      <c r="B600" s="109"/>
    </row>
    <row r="601" spans="1:2">
      <c r="A601" s="7"/>
      <c r="B601" s="109"/>
    </row>
    <row r="602" spans="1:2">
      <c r="A602" s="7"/>
      <c r="B602" s="109"/>
    </row>
    <row r="603" spans="1:2">
      <c r="A603" s="7"/>
      <c r="B603" s="109"/>
    </row>
    <row r="604" spans="1:2" ht="15.75">
      <c r="A604" s="4"/>
      <c r="B604" s="97"/>
    </row>
    <row r="613" spans="1:2" ht="15" customHeight="1">
      <c r="A613" s="1" t="s">
        <v>0</v>
      </c>
    </row>
    <row r="614" spans="1:2">
      <c r="A614" s="2"/>
      <c r="B614" s="107"/>
    </row>
    <row r="615" spans="1:2">
      <c r="A615" s="2"/>
      <c r="B615" s="107"/>
    </row>
    <row r="616" spans="1:2">
      <c r="A616" s="2"/>
      <c r="B616" s="107"/>
    </row>
    <row r="617" spans="1:2">
      <c r="A617" s="2"/>
      <c r="B617" s="107"/>
    </row>
    <row r="618" spans="1:2">
      <c r="A618" s="2"/>
      <c r="B618" s="107"/>
    </row>
    <row r="619" spans="1:2">
      <c r="A619" s="2"/>
      <c r="B619" s="107"/>
    </row>
    <row r="620" spans="1:2">
      <c r="A620" s="2"/>
      <c r="B620" s="107"/>
    </row>
    <row r="621" spans="1:2">
      <c r="A621" s="2"/>
      <c r="B621" s="107"/>
    </row>
    <row r="622" spans="1:2">
      <c r="A622" s="2"/>
      <c r="B622" s="107"/>
    </row>
    <row r="623" spans="1:2">
      <c r="A623" s="2"/>
      <c r="B623" s="107"/>
    </row>
    <row r="624" spans="1:2" ht="15.75">
      <c r="A624" s="3" t="s">
        <v>3</v>
      </c>
      <c r="B624" s="104"/>
    </row>
    <row r="625" spans="1:2" ht="15.75">
      <c r="A625" s="3" t="s">
        <v>4</v>
      </c>
      <c r="B625" s="104"/>
    </row>
    <row r="626" spans="1:2" ht="15.75">
      <c r="A626" s="3" t="s">
        <v>90</v>
      </c>
      <c r="B626" s="104"/>
    </row>
    <row r="627" spans="1:2" ht="15.75">
      <c r="A627" s="3" t="s">
        <v>5</v>
      </c>
      <c r="B627" s="104"/>
    </row>
    <row r="628" spans="1:2" ht="15.75">
      <c r="A628" s="3" t="s">
        <v>6</v>
      </c>
      <c r="B628" s="104"/>
    </row>
    <row r="629" spans="1:2" ht="15.75">
      <c r="A629" s="3" t="s">
        <v>91</v>
      </c>
      <c r="B629" s="104"/>
    </row>
    <row r="630" spans="1:2">
      <c r="A630" s="2"/>
      <c r="B630" s="107"/>
    </row>
    <row r="631" spans="1:2" ht="15.75" customHeight="1">
      <c r="A631" s="210" t="s">
        <v>7</v>
      </c>
      <c r="B631" s="84"/>
    </row>
    <row r="632" spans="1:2" ht="15.75">
      <c r="A632" s="211"/>
      <c r="B632" s="84"/>
    </row>
    <row r="633" spans="1:2" ht="15.75">
      <c r="A633" s="4">
        <v>464</v>
      </c>
      <c r="B633" s="97"/>
    </row>
    <row r="634" spans="1:2" ht="15.75">
      <c r="A634" s="4"/>
      <c r="B634" s="97"/>
    </row>
    <row r="635" spans="1:2" ht="15.75">
      <c r="A635" s="4"/>
      <c r="B635" s="97"/>
    </row>
    <row r="636" spans="1:2" ht="15.75">
      <c r="A636" s="4"/>
      <c r="B636" s="97"/>
    </row>
    <row r="637" spans="1:2" ht="15.75">
      <c r="A637" s="4"/>
      <c r="B637" s="97"/>
    </row>
    <row r="638" spans="1:2" ht="15.75">
      <c r="A638" s="4"/>
      <c r="B638" s="97"/>
    </row>
    <row r="639" spans="1:2" ht="15.75">
      <c r="A639" s="4"/>
      <c r="B639" s="97"/>
    </row>
    <row r="640" spans="1:2" ht="15.75">
      <c r="A640" s="4"/>
      <c r="B640" s="97"/>
    </row>
    <row r="641" spans="1:2" ht="15" customHeight="1">
      <c r="A641" s="4"/>
      <c r="B641" s="97"/>
    </row>
    <row r="642" spans="1:2" ht="15.75">
      <c r="A642" s="4"/>
      <c r="B642" s="97"/>
    </row>
    <row r="643" spans="1:2" ht="15.75">
      <c r="A643" s="4"/>
      <c r="B643" s="97"/>
    </row>
    <row r="644" spans="1:2" ht="15.75">
      <c r="A644" s="4"/>
      <c r="B644" s="97"/>
    </row>
    <row r="645" spans="1:2" ht="15.75">
      <c r="A645" s="4"/>
      <c r="B645" s="97"/>
    </row>
    <row r="646" spans="1:2" ht="15.75">
      <c r="A646" s="4"/>
      <c r="B646" s="97"/>
    </row>
    <row r="647" spans="1:2" ht="15.75">
      <c r="A647" s="4"/>
      <c r="B647" s="97"/>
    </row>
    <row r="648" spans="1:2" ht="15.75">
      <c r="A648" s="4"/>
      <c r="B648" s="97"/>
    </row>
    <row r="649" spans="1:2" ht="15.75">
      <c r="A649" s="4"/>
      <c r="B649" s="97"/>
    </row>
    <row r="650" spans="1:2" ht="15.75">
      <c r="A650" s="4"/>
      <c r="B650" s="97"/>
    </row>
    <row r="651" spans="1:2" ht="15.75">
      <c r="A651" s="4"/>
      <c r="B651" s="97"/>
    </row>
    <row r="652" spans="1:2" ht="15.75">
      <c r="A652" s="4"/>
      <c r="B652" s="97"/>
    </row>
    <row r="653" spans="1:2" ht="15.75">
      <c r="A653" s="4"/>
      <c r="B653" s="97"/>
    </row>
    <row r="654" spans="1:2" ht="15.75">
      <c r="A654" s="4"/>
      <c r="B654" s="97"/>
    </row>
    <row r="655" spans="1:2" ht="15.75">
      <c r="A655" s="4"/>
      <c r="B655" s="97"/>
    </row>
    <row r="656" spans="1:2" ht="15.75">
      <c r="A656" s="4"/>
      <c r="B656" s="97"/>
    </row>
    <row r="657" spans="1:2" ht="15.75">
      <c r="A657" s="4"/>
      <c r="B657" s="97"/>
    </row>
    <row r="658" spans="1:2" ht="15.75">
      <c r="A658" s="4"/>
      <c r="B658" s="97"/>
    </row>
    <row r="659" spans="1:2" ht="15.75">
      <c r="A659" s="4"/>
      <c r="B659" s="97"/>
    </row>
    <row r="660" spans="1:2" ht="15.75">
      <c r="A660" s="4"/>
      <c r="B660" s="97"/>
    </row>
    <row r="661" spans="1:2" ht="15.75">
      <c r="A661" s="4"/>
      <c r="B661" s="97"/>
    </row>
    <row r="662" spans="1:2" ht="15.75">
      <c r="A662" s="4"/>
      <c r="B662" s="97"/>
    </row>
    <row r="663" spans="1:2" ht="15.75">
      <c r="A663" s="4"/>
      <c r="B663" s="97"/>
    </row>
    <row r="664" spans="1:2" ht="15.75">
      <c r="A664" s="4"/>
      <c r="B664" s="97"/>
    </row>
    <row r="665" spans="1:2" ht="15.75">
      <c r="A665" s="4"/>
      <c r="B665" s="97"/>
    </row>
    <row r="666" spans="1:2" ht="15.75">
      <c r="A666" s="4"/>
      <c r="B666" s="97"/>
    </row>
    <row r="667" spans="1:2" ht="15.75">
      <c r="A667" s="4"/>
      <c r="B667" s="97"/>
    </row>
    <row r="668" spans="1:2" ht="15.75">
      <c r="A668" s="4"/>
      <c r="B668" s="97"/>
    </row>
    <row r="669" spans="1:2" ht="15.75">
      <c r="A669" s="4"/>
      <c r="B669" s="97"/>
    </row>
    <row r="670" spans="1:2" ht="15.75">
      <c r="A670" s="4"/>
      <c r="B670" s="97"/>
    </row>
    <row r="671" spans="1:2" ht="15.75">
      <c r="A671" s="4"/>
      <c r="B671" s="97"/>
    </row>
    <row r="672" spans="1:2" ht="15.75">
      <c r="A672" s="4"/>
      <c r="B672" s="97"/>
    </row>
    <row r="673" spans="1:2" ht="15.75">
      <c r="A673" s="4"/>
      <c r="B673" s="97"/>
    </row>
    <row r="674" spans="1:2" ht="15.75">
      <c r="A674" s="4"/>
      <c r="B674" s="97"/>
    </row>
    <row r="675" spans="1:2" ht="15.75" customHeight="1">
      <c r="A675" s="4"/>
      <c r="B675" s="97"/>
    </row>
    <row r="676" spans="1:2" ht="15.75">
      <c r="A676" s="4"/>
      <c r="B676" s="97"/>
    </row>
    <row r="677" spans="1:2" ht="15.75">
      <c r="A677" s="4"/>
      <c r="B677" s="97"/>
    </row>
    <row r="678" spans="1:2" ht="15.75">
      <c r="A678" s="4"/>
      <c r="B678" s="97"/>
    </row>
    <row r="679" spans="1:2" ht="15.75">
      <c r="A679" s="4"/>
      <c r="B679" s="97"/>
    </row>
    <row r="680" spans="1:2" ht="15.75">
      <c r="A680" s="4"/>
      <c r="B680" s="97"/>
    </row>
    <row r="681" spans="1:2" ht="15.75">
      <c r="A681" s="4"/>
      <c r="B681" s="97"/>
    </row>
    <row r="682" spans="1:2" ht="15.75">
      <c r="A682" s="4"/>
      <c r="B682" s="97"/>
    </row>
    <row r="683" spans="1:2" ht="15.75">
      <c r="A683" s="4"/>
      <c r="B683" s="97"/>
    </row>
    <row r="684" spans="1:2" ht="15.75">
      <c r="A684" s="4"/>
      <c r="B684" s="97"/>
    </row>
    <row r="685" spans="1:2" ht="15.75">
      <c r="A685" s="4"/>
      <c r="B685" s="97"/>
    </row>
    <row r="686" spans="1:2" ht="15.75">
      <c r="A686" s="4"/>
      <c r="B686" s="97"/>
    </row>
    <row r="687" spans="1:2" ht="15.75">
      <c r="A687" s="4"/>
      <c r="B687" s="97"/>
    </row>
    <row r="688" spans="1:2" ht="15.75">
      <c r="A688" s="4"/>
      <c r="B688" s="97"/>
    </row>
    <row r="689" spans="1:2" ht="15.75">
      <c r="A689" s="6"/>
      <c r="B689" s="98"/>
    </row>
    <row r="690" spans="1:2" ht="15.75">
      <c r="A690" s="6"/>
      <c r="B690" s="98"/>
    </row>
    <row r="691" spans="1:2" ht="15.75">
      <c r="A691" s="4"/>
      <c r="B691" s="97"/>
    </row>
    <row r="692" spans="1:2" ht="15.75">
      <c r="A692" s="6"/>
      <c r="B692" s="98"/>
    </row>
    <row r="693" spans="1:2" ht="15.75">
      <c r="A693" s="4"/>
      <c r="B693" s="97"/>
    </row>
    <row r="694" spans="1:2" ht="15.75">
      <c r="A694" s="4"/>
      <c r="B694" s="97"/>
    </row>
    <row r="695" spans="1:2" ht="15.75">
      <c r="A695" s="4"/>
      <c r="B695" s="97"/>
    </row>
    <row r="696" spans="1:2" ht="15.75">
      <c r="A696" s="4"/>
      <c r="B696" s="97"/>
    </row>
    <row r="697" spans="1:2" ht="15.75">
      <c r="A697" s="4"/>
      <c r="B697" s="97"/>
    </row>
    <row r="698" spans="1:2" ht="15.75">
      <c r="A698" s="4"/>
      <c r="B698" s="97"/>
    </row>
    <row r="699" spans="1:2" ht="15.75">
      <c r="A699" s="4"/>
      <c r="B699" s="97"/>
    </row>
    <row r="700" spans="1:2" ht="15.75">
      <c r="A700" s="4"/>
      <c r="B700" s="97"/>
    </row>
    <row r="701" spans="1:2" ht="15.75">
      <c r="A701" s="4"/>
      <c r="B701" s="97"/>
    </row>
    <row r="702" spans="1:2" ht="15.75">
      <c r="A702" s="4"/>
      <c r="B702" s="97"/>
    </row>
    <row r="703" spans="1:2" ht="15.75">
      <c r="A703" s="4"/>
      <c r="B703" s="97"/>
    </row>
    <row r="704" spans="1:2" ht="15.75">
      <c r="A704" s="4"/>
      <c r="B704" s="97"/>
    </row>
    <row r="705" spans="1:2" ht="15.75">
      <c r="A705" s="4"/>
      <c r="B705" s="97"/>
    </row>
    <row r="706" spans="1:2" ht="15.75">
      <c r="A706" s="4"/>
      <c r="B706" s="97"/>
    </row>
    <row r="707" spans="1:2" ht="15.75">
      <c r="A707" s="4"/>
      <c r="B707" s="97"/>
    </row>
    <row r="708" spans="1:2" ht="15.75">
      <c r="A708" s="4"/>
      <c r="B708" s="97"/>
    </row>
    <row r="709" spans="1:2" ht="15.75">
      <c r="A709" s="4"/>
      <c r="B709" s="97"/>
    </row>
    <row r="710" spans="1:2" ht="15.75">
      <c r="A710" s="4"/>
      <c r="B710" s="97"/>
    </row>
    <row r="711" spans="1:2" ht="15.75">
      <c r="A711" s="4"/>
      <c r="B711" s="97"/>
    </row>
    <row r="712" spans="1:2">
      <c r="A712" s="7"/>
      <c r="B712" s="109"/>
    </row>
    <row r="713" spans="1:2">
      <c r="A713" s="7"/>
      <c r="B713" s="109"/>
    </row>
    <row r="714" spans="1:2" ht="15.75">
      <c r="A714" s="4"/>
      <c r="B714" s="97"/>
    </row>
    <row r="715" spans="1:2" ht="15.75">
      <c r="A715" s="4"/>
      <c r="B715" s="97"/>
    </row>
    <row r="716" spans="1:2" ht="15.75">
      <c r="A716" s="4"/>
      <c r="B716" s="97"/>
    </row>
    <row r="717" spans="1:2">
      <c r="A717" s="7"/>
      <c r="B717" s="109"/>
    </row>
    <row r="718" spans="1:2">
      <c r="A718" s="7"/>
      <c r="B718" s="109"/>
    </row>
    <row r="719" spans="1:2">
      <c r="A719" s="7"/>
      <c r="B719" s="109"/>
    </row>
    <row r="720" spans="1:2">
      <c r="A720" s="7"/>
      <c r="B720" s="109"/>
    </row>
    <row r="721" spans="1:2">
      <c r="A721" s="7"/>
      <c r="B721" s="109"/>
    </row>
    <row r="722" spans="1:2">
      <c r="A722" s="7"/>
      <c r="B722" s="109"/>
    </row>
    <row r="723" spans="1:2" ht="15.75">
      <c r="A723" s="4"/>
      <c r="B723" s="97"/>
    </row>
    <row r="732" spans="1:2" ht="15" customHeight="1">
      <c r="A732" s="1" t="s">
        <v>0</v>
      </c>
    </row>
    <row r="733" spans="1:2">
      <c r="A733" s="2"/>
      <c r="B733" s="107"/>
    </row>
    <row r="734" spans="1:2">
      <c r="A734" s="2"/>
      <c r="B734" s="107"/>
    </row>
    <row r="735" spans="1:2">
      <c r="A735" s="2"/>
      <c r="B735" s="107"/>
    </row>
    <row r="736" spans="1:2">
      <c r="A736" s="2"/>
      <c r="B736" s="107"/>
    </row>
    <row r="737" spans="1:2">
      <c r="A737" s="2"/>
      <c r="B737" s="107"/>
    </row>
    <row r="738" spans="1:2">
      <c r="A738" s="2"/>
      <c r="B738" s="107"/>
    </row>
    <row r="739" spans="1:2">
      <c r="A739" s="2"/>
      <c r="B739" s="107"/>
    </row>
    <row r="740" spans="1:2">
      <c r="A740" s="2"/>
      <c r="B740" s="107"/>
    </row>
    <row r="741" spans="1:2">
      <c r="A741" s="2"/>
      <c r="B741" s="107"/>
    </row>
    <row r="742" spans="1:2">
      <c r="A742" s="2"/>
      <c r="B742" s="107"/>
    </row>
    <row r="743" spans="1:2" ht="15.75">
      <c r="A743" s="3" t="s">
        <v>3</v>
      </c>
      <c r="B743" s="104"/>
    </row>
    <row r="744" spans="1:2" ht="15.75">
      <c r="A744" s="3" t="s">
        <v>4</v>
      </c>
      <c r="B744" s="104"/>
    </row>
    <row r="745" spans="1:2" ht="15.75">
      <c r="A745" s="3" t="s">
        <v>90</v>
      </c>
      <c r="B745" s="104"/>
    </row>
    <row r="746" spans="1:2" ht="15.75">
      <c r="A746" s="3" t="s">
        <v>5</v>
      </c>
      <c r="B746" s="104"/>
    </row>
    <row r="747" spans="1:2" ht="15.75">
      <c r="A747" s="3" t="s">
        <v>6</v>
      </c>
      <c r="B747" s="104"/>
    </row>
    <row r="748" spans="1:2" ht="15.75">
      <c r="A748" s="3" t="s">
        <v>91</v>
      </c>
      <c r="B748" s="104"/>
    </row>
    <row r="749" spans="1:2">
      <c r="A749" s="2"/>
      <c r="B749" s="107"/>
    </row>
    <row r="750" spans="1:2" ht="15.75" customHeight="1">
      <c r="A750" s="210" t="s">
        <v>7</v>
      </c>
      <c r="B750" s="84"/>
    </row>
    <row r="751" spans="1:2" ht="15.75">
      <c r="A751" s="211"/>
      <c r="B751" s="84"/>
    </row>
    <row r="752" spans="1:2" ht="15.75">
      <c r="A752" s="4">
        <v>464</v>
      </c>
      <c r="B752" s="97"/>
    </row>
    <row r="753" spans="1:2" ht="15.75">
      <c r="A753" s="4"/>
      <c r="B753" s="97"/>
    </row>
    <row r="754" spans="1:2" ht="15.75">
      <c r="A754" s="4"/>
      <c r="B754" s="97"/>
    </row>
    <row r="755" spans="1:2" ht="15" customHeight="1">
      <c r="A755" s="4"/>
      <c r="B755" s="97"/>
    </row>
    <row r="756" spans="1:2" ht="15.75">
      <c r="A756" s="4"/>
      <c r="B756" s="97"/>
    </row>
    <row r="757" spans="1:2" ht="15.75">
      <c r="A757" s="4"/>
      <c r="B757" s="97"/>
    </row>
    <row r="758" spans="1:2" ht="15.75">
      <c r="A758" s="4"/>
      <c r="B758" s="97"/>
    </row>
    <row r="759" spans="1:2" ht="15.75">
      <c r="A759" s="4"/>
      <c r="B759" s="97"/>
    </row>
    <row r="760" spans="1:2" ht="15.75">
      <c r="A760" s="4"/>
      <c r="B760" s="97"/>
    </row>
    <row r="761" spans="1:2" ht="15.75">
      <c r="A761" s="4"/>
      <c r="B761" s="97"/>
    </row>
    <row r="762" spans="1:2" ht="15.75">
      <c r="A762" s="4"/>
      <c r="B762" s="97"/>
    </row>
    <row r="763" spans="1:2" ht="15.75">
      <c r="A763" s="4"/>
      <c r="B763" s="97"/>
    </row>
    <row r="764" spans="1:2" ht="15.75">
      <c r="A764" s="4"/>
      <c r="B764" s="97"/>
    </row>
    <row r="765" spans="1:2" ht="15.75">
      <c r="A765" s="4"/>
      <c r="B765" s="97"/>
    </row>
    <row r="766" spans="1:2" ht="15.75">
      <c r="A766" s="4"/>
      <c r="B766" s="97"/>
    </row>
    <row r="767" spans="1:2" ht="15.75">
      <c r="A767" s="4"/>
      <c r="B767" s="97"/>
    </row>
    <row r="768" spans="1:2" ht="15.75">
      <c r="A768" s="4"/>
      <c r="B768" s="97"/>
    </row>
    <row r="769" spans="1:2" ht="15.75">
      <c r="A769" s="4"/>
      <c r="B769" s="97"/>
    </row>
    <row r="770" spans="1:2" ht="15.75">
      <c r="A770" s="4"/>
      <c r="B770" s="97"/>
    </row>
    <row r="771" spans="1:2" ht="15.75">
      <c r="A771" s="4"/>
      <c r="B771" s="97"/>
    </row>
    <row r="772" spans="1:2" ht="15.75">
      <c r="A772" s="4"/>
      <c r="B772" s="97"/>
    </row>
    <row r="773" spans="1:2" ht="15.75" customHeight="1">
      <c r="A773" s="4"/>
      <c r="B773" s="97"/>
    </row>
    <row r="774" spans="1:2" ht="15.75">
      <c r="A774" s="4"/>
      <c r="B774" s="97"/>
    </row>
    <row r="775" spans="1:2" ht="15.75">
      <c r="A775" s="4"/>
      <c r="B775" s="97"/>
    </row>
    <row r="776" spans="1:2" ht="15.75">
      <c r="A776" s="4"/>
      <c r="B776" s="97"/>
    </row>
    <row r="777" spans="1:2" ht="15.75">
      <c r="A777" s="4"/>
      <c r="B777" s="97"/>
    </row>
    <row r="778" spans="1:2" ht="15.75">
      <c r="A778" s="4"/>
      <c r="B778" s="97"/>
    </row>
    <row r="779" spans="1:2" ht="15.75">
      <c r="A779" s="4"/>
      <c r="B779" s="97"/>
    </row>
    <row r="780" spans="1:2" ht="15.75">
      <c r="A780" s="4"/>
      <c r="B780" s="97"/>
    </row>
    <row r="781" spans="1:2" ht="15.75">
      <c r="A781" s="4"/>
      <c r="B781" s="97"/>
    </row>
    <row r="782" spans="1:2" ht="15.75">
      <c r="A782" s="4"/>
      <c r="B782" s="97"/>
    </row>
    <row r="783" spans="1:2" ht="15.75">
      <c r="A783" s="4"/>
      <c r="B783" s="97"/>
    </row>
    <row r="784" spans="1:2" ht="15.75">
      <c r="A784" s="4"/>
      <c r="B784" s="97"/>
    </row>
    <row r="785" spans="1:2" ht="15.75">
      <c r="A785" s="4"/>
      <c r="B785" s="97"/>
    </row>
    <row r="786" spans="1:2" ht="15.75">
      <c r="A786" s="4"/>
      <c r="B786" s="97"/>
    </row>
    <row r="787" spans="1:2" ht="15.75">
      <c r="A787" s="4"/>
      <c r="B787" s="97"/>
    </row>
    <row r="788" spans="1:2" ht="15.75">
      <c r="A788" s="4"/>
      <c r="B788" s="97"/>
    </row>
    <row r="789" spans="1:2" ht="15.75">
      <c r="A789" s="4"/>
      <c r="B789" s="97"/>
    </row>
    <row r="790" spans="1:2" ht="15.75">
      <c r="A790" s="4"/>
      <c r="B790" s="97"/>
    </row>
    <row r="791" spans="1:2" ht="15.75">
      <c r="A791" s="4"/>
      <c r="B791" s="97"/>
    </row>
    <row r="792" spans="1:2" ht="15.75">
      <c r="A792" s="4"/>
      <c r="B792" s="97"/>
    </row>
    <row r="793" spans="1:2" ht="15.75">
      <c r="A793" s="4"/>
      <c r="B793" s="97"/>
    </row>
    <row r="794" spans="1:2" ht="15.75">
      <c r="A794" s="4"/>
      <c r="B794" s="97"/>
    </row>
    <row r="795" spans="1:2" ht="15.75">
      <c r="A795" s="4"/>
      <c r="B795" s="97"/>
    </row>
    <row r="796" spans="1:2" ht="15.75">
      <c r="A796" s="4"/>
      <c r="B796" s="97"/>
    </row>
    <row r="797" spans="1:2" ht="15.75">
      <c r="A797" s="4"/>
      <c r="B797" s="97"/>
    </row>
    <row r="798" spans="1:2" ht="15.75">
      <c r="A798" s="4"/>
      <c r="B798" s="97"/>
    </row>
    <row r="799" spans="1:2" ht="15.75">
      <c r="A799" s="4"/>
      <c r="B799" s="97"/>
    </row>
    <row r="800" spans="1:2" ht="15.75">
      <c r="A800" s="4"/>
      <c r="B800" s="97"/>
    </row>
    <row r="801" spans="1:2" ht="15.75">
      <c r="A801" s="4"/>
      <c r="B801" s="97"/>
    </row>
    <row r="802" spans="1:2" ht="15.75">
      <c r="A802" s="4"/>
      <c r="B802" s="97"/>
    </row>
    <row r="803" spans="1:2" ht="15.75">
      <c r="A803" s="4"/>
      <c r="B803" s="97"/>
    </row>
    <row r="804" spans="1:2" ht="15.75">
      <c r="A804" s="4"/>
      <c r="B804" s="97"/>
    </row>
    <row r="805" spans="1:2" ht="15.75">
      <c r="A805" s="4"/>
      <c r="B805" s="97"/>
    </row>
    <row r="806" spans="1:2" ht="15.75">
      <c r="A806" s="4"/>
      <c r="B806" s="97"/>
    </row>
    <row r="807" spans="1:2" ht="15.75">
      <c r="A807" s="4"/>
      <c r="B807" s="97"/>
    </row>
    <row r="808" spans="1:2" ht="15.75">
      <c r="A808" s="6"/>
      <c r="B808" s="98"/>
    </row>
    <row r="809" spans="1:2" ht="15.75">
      <c r="A809" s="6"/>
      <c r="B809" s="98"/>
    </row>
    <row r="810" spans="1:2" ht="15.75">
      <c r="A810" s="4"/>
      <c r="B810" s="97"/>
    </row>
    <row r="811" spans="1:2" ht="15.75">
      <c r="A811" s="6"/>
      <c r="B811" s="98"/>
    </row>
    <row r="812" spans="1:2" ht="15.75">
      <c r="A812" s="4"/>
      <c r="B812" s="97"/>
    </row>
    <row r="813" spans="1:2" ht="15.75">
      <c r="A813" s="4"/>
      <c r="B813" s="97"/>
    </row>
    <row r="814" spans="1:2" ht="15.75">
      <c r="A814" s="4"/>
      <c r="B814" s="97"/>
    </row>
    <row r="815" spans="1:2" ht="15.75">
      <c r="A815" s="4"/>
      <c r="B815" s="97"/>
    </row>
    <row r="816" spans="1:2" ht="15.75">
      <c r="A816" s="4"/>
      <c r="B816" s="97"/>
    </row>
    <row r="817" spans="1:2" ht="15.75">
      <c r="A817" s="4"/>
      <c r="B817" s="97"/>
    </row>
    <row r="818" spans="1:2" ht="15.75">
      <c r="A818" s="4"/>
      <c r="B818" s="97"/>
    </row>
    <row r="819" spans="1:2" ht="15.75">
      <c r="A819" s="4"/>
      <c r="B819" s="97"/>
    </row>
    <row r="820" spans="1:2" ht="15.75">
      <c r="A820" s="4"/>
      <c r="B820" s="97"/>
    </row>
    <row r="821" spans="1:2" ht="15.75">
      <c r="A821" s="4"/>
      <c r="B821" s="97"/>
    </row>
    <row r="822" spans="1:2" ht="15.75">
      <c r="A822" s="4"/>
      <c r="B822" s="97"/>
    </row>
    <row r="823" spans="1:2" ht="15.75">
      <c r="A823" s="4"/>
      <c r="B823" s="97"/>
    </row>
    <row r="824" spans="1:2" ht="15.75">
      <c r="A824" s="4"/>
      <c r="B824" s="97"/>
    </row>
    <row r="825" spans="1:2" ht="15.75">
      <c r="A825" s="4"/>
      <c r="B825" s="97"/>
    </row>
    <row r="826" spans="1:2" ht="15.75">
      <c r="A826" s="4"/>
      <c r="B826" s="97"/>
    </row>
    <row r="827" spans="1:2" ht="15.75">
      <c r="A827" s="4"/>
      <c r="B827" s="97"/>
    </row>
    <row r="828" spans="1:2" ht="15.75">
      <c r="A828" s="4"/>
      <c r="B828" s="97"/>
    </row>
    <row r="829" spans="1:2" ht="15.75">
      <c r="A829" s="4"/>
      <c r="B829" s="97"/>
    </row>
    <row r="830" spans="1:2" ht="15.75">
      <c r="A830" s="4"/>
      <c r="B830" s="97"/>
    </row>
    <row r="831" spans="1:2">
      <c r="A831" s="7"/>
      <c r="B831" s="109"/>
    </row>
    <row r="832" spans="1:2">
      <c r="A832" s="7"/>
      <c r="B832" s="109"/>
    </row>
    <row r="833" spans="1:2" ht="15.75">
      <c r="A833" s="4"/>
      <c r="B833" s="97"/>
    </row>
    <row r="834" spans="1:2" ht="15.75">
      <c r="A834" s="4"/>
      <c r="B834" s="97"/>
    </row>
    <row r="835" spans="1:2" ht="15.75">
      <c r="A835" s="4"/>
      <c r="B835" s="97"/>
    </row>
    <row r="836" spans="1:2">
      <c r="A836" s="7"/>
      <c r="B836" s="109"/>
    </row>
    <row r="837" spans="1:2">
      <c r="A837" s="7"/>
      <c r="B837" s="109"/>
    </row>
    <row r="838" spans="1:2">
      <c r="A838" s="7"/>
      <c r="B838" s="109"/>
    </row>
    <row r="839" spans="1:2">
      <c r="A839" s="7"/>
      <c r="B839" s="109"/>
    </row>
    <row r="840" spans="1:2">
      <c r="A840" s="7"/>
      <c r="B840" s="109"/>
    </row>
    <row r="841" spans="1:2">
      <c r="A841" s="7"/>
      <c r="B841" s="109"/>
    </row>
    <row r="842" spans="1:2" ht="15.75">
      <c r="A842" s="4"/>
      <c r="B842" s="97"/>
    </row>
    <row r="850" spans="1:2" ht="15" customHeight="1">
      <c r="A850" s="1" t="s">
        <v>0</v>
      </c>
    </row>
    <row r="851" spans="1:2">
      <c r="A851" s="2"/>
      <c r="B851" s="107"/>
    </row>
    <row r="852" spans="1:2">
      <c r="A852" s="2"/>
      <c r="B852" s="107"/>
    </row>
    <row r="853" spans="1:2" ht="15" customHeight="1">
      <c r="A853" s="2"/>
      <c r="B853" s="107"/>
    </row>
    <row r="854" spans="1:2">
      <c r="A854" s="2"/>
      <c r="B854" s="107"/>
    </row>
    <row r="855" spans="1:2">
      <c r="A855" s="2"/>
      <c r="B855" s="107"/>
    </row>
    <row r="856" spans="1:2">
      <c r="A856" s="2"/>
      <c r="B856" s="107"/>
    </row>
    <row r="857" spans="1:2">
      <c r="A857" s="2"/>
      <c r="B857" s="107"/>
    </row>
    <row r="858" spans="1:2">
      <c r="A858" s="2"/>
      <c r="B858" s="107"/>
    </row>
    <row r="859" spans="1:2">
      <c r="A859" s="2"/>
      <c r="B859" s="107"/>
    </row>
    <row r="860" spans="1:2">
      <c r="A860" s="2"/>
      <c r="B860" s="107"/>
    </row>
    <row r="861" spans="1:2" ht="15.75">
      <c r="A861" s="3" t="s">
        <v>3</v>
      </c>
      <c r="B861" s="104"/>
    </row>
    <row r="862" spans="1:2" ht="15.75">
      <c r="A862" s="3" t="s">
        <v>4</v>
      </c>
      <c r="B862" s="104"/>
    </row>
    <row r="863" spans="1:2" ht="15.75">
      <c r="A863" s="3" t="s">
        <v>90</v>
      </c>
      <c r="B863" s="104"/>
    </row>
    <row r="864" spans="1:2" ht="15.75">
      <c r="A864" s="3" t="s">
        <v>5</v>
      </c>
      <c r="B864" s="104"/>
    </row>
    <row r="865" spans="1:2" ht="15.75">
      <c r="A865" s="3" t="s">
        <v>6</v>
      </c>
      <c r="B865" s="104"/>
    </row>
    <row r="866" spans="1:2" ht="15.75">
      <c r="A866" s="3" t="s">
        <v>91</v>
      </c>
      <c r="B866" s="104"/>
    </row>
    <row r="867" spans="1:2">
      <c r="A867" s="2"/>
      <c r="B867" s="107"/>
    </row>
    <row r="868" spans="1:2" ht="15.75" customHeight="1">
      <c r="A868" s="210" t="s">
        <v>7</v>
      </c>
      <c r="B868" s="84"/>
    </row>
    <row r="869" spans="1:2" ht="15.75">
      <c r="A869" s="211"/>
      <c r="B869" s="84"/>
    </row>
    <row r="870" spans="1:2" ht="15.75">
      <c r="A870" s="4">
        <v>464</v>
      </c>
      <c r="B870" s="97"/>
    </row>
    <row r="871" spans="1:2" ht="15.75" customHeight="1">
      <c r="A871" s="4"/>
      <c r="B871" s="97"/>
    </row>
    <row r="872" spans="1:2" ht="15.75">
      <c r="A872" s="4"/>
      <c r="B872" s="97"/>
    </row>
    <row r="873" spans="1:2" ht="15.75">
      <c r="A873" s="4"/>
      <c r="B873" s="97"/>
    </row>
    <row r="874" spans="1:2" ht="15.75">
      <c r="A874" s="4"/>
      <c r="B874" s="97"/>
    </row>
    <row r="875" spans="1:2" ht="15.75">
      <c r="A875" s="4"/>
      <c r="B875" s="97"/>
    </row>
    <row r="876" spans="1:2" ht="15.75">
      <c r="A876" s="4"/>
      <c r="B876" s="97"/>
    </row>
    <row r="877" spans="1:2" ht="15.75">
      <c r="A877" s="4"/>
      <c r="B877" s="97"/>
    </row>
    <row r="878" spans="1:2" ht="15.75">
      <c r="A878" s="4"/>
      <c r="B878" s="97"/>
    </row>
    <row r="879" spans="1:2" ht="15.75">
      <c r="A879" s="4"/>
      <c r="B879" s="97"/>
    </row>
    <row r="880" spans="1:2" ht="15.75">
      <c r="A880" s="4"/>
      <c r="B880" s="97"/>
    </row>
    <row r="881" spans="1:2" ht="15.75">
      <c r="A881" s="4"/>
      <c r="B881" s="97"/>
    </row>
    <row r="882" spans="1:2" ht="15.75">
      <c r="A882" s="4"/>
      <c r="B882" s="97"/>
    </row>
    <row r="883" spans="1:2" ht="15.75">
      <c r="A883" s="4"/>
      <c r="B883" s="97"/>
    </row>
    <row r="884" spans="1:2" ht="15.75">
      <c r="A884" s="4"/>
      <c r="B884" s="97"/>
    </row>
    <row r="885" spans="1:2" ht="15.75">
      <c r="A885" s="4"/>
      <c r="B885" s="97"/>
    </row>
    <row r="886" spans="1:2" ht="15.75">
      <c r="A886" s="4"/>
      <c r="B886" s="97"/>
    </row>
    <row r="887" spans="1:2" ht="15.75">
      <c r="A887" s="4"/>
      <c r="B887" s="97"/>
    </row>
    <row r="888" spans="1:2" ht="15.75">
      <c r="A888" s="4"/>
      <c r="B888" s="97"/>
    </row>
    <row r="889" spans="1:2" ht="15.75">
      <c r="A889" s="4"/>
      <c r="B889" s="97"/>
    </row>
    <row r="890" spans="1:2" ht="15.75">
      <c r="A890" s="4"/>
      <c r="B890" s="97"/>
    </row>
    <row r="891" spans="1:2" ht="15.75">
      <c r="A891" s="4"/>
      <c r="B891" s="97"/>
    </row>
    <row r="892" spans="1:2" ht="15.75">
      <c r="A892" s="4"/>
      <c r="B892" s="97"/>
    </row>
    <row r="893" spans="1:2" ht="15.75">
      <c r="A893" s="4"/>
      <c r="B893" s="97"/>
    </row>
    <row r="894" spans="1:2" ht="15.75">
      <c r="A894" s="4"/>
      <c r="B894" s="97"/>
    </row>
    <row r="895" spans="1:2" ht="15.75">
      <c r="A895" s="4"/>
      <c r="B895" s="97"/>
    </row>
    <row r="896" spans="1:2" ht="15.75">
      <c r="A896" s="4"/>
      <c r="B896" s="97"/>
    </row>
    <row r="897" spans="1:2" ht="15.75">
      <c r="A897" s="4"/>
      <c r="B897" s="97"/>
    </row>
    <row r="898" spans="1:2" ht="15.75">
      <c r="A898" s="4"/>
      <c r="B898" s="97"/>
    </row>
    <row r="899" spans="1:2" ht="15.75">
      <c r="A899" s="4"/>
      <c r="B899" s="97"/>
    </row>
    <row r="900" spans="1:2" ht="15.75">
      <c r="A900" s="4"/>
      <c r="B900" s="97"/>
    </row>
    <row r="901" spans="1:2" ht="15.75">
      <c r="A901" s="4"/>
      <c r="B901" s="97"/>
    </row>
    <row r="902" spans="1:2" ht="15.75">
      <c r="A902" s="4"/>
      <c r="B902" s="97"/>
    </row>
    <row r="903" spans="1:2" ht="15.75">
      <c r="A903" s="4"/>
      <c r="B903" s="97"/>
    </row>
    <row r="904" spans="1:2" ht="15.75">
      <c r="A904" s="4"/>
      <c r="B904" s="97"/>
    </row>
    <row r="905" spans="1:2" ht="15.75">
      <c r="A905" s="4"/>
      <c r="B905" s="97"/>
    </row>
    <row r="906" spans="1:2" ht="15.75">
      <c r="A906" s="4"/>
      <c r="B906" s="97"/>
    </row>
    <row r="907" spans="1:2" ht="15.75">
      <c r="A907" s="4"/>
      <c r="B907" s="97"/>
    </row>
    <row r="908" spans="1:2" ht="15.75">
      <c r="A908" s="4"/>
      <c r="B908" s="97"/>
    </row>
    <row r="909" spans="1:2" ht="15.75">
      <c r="A909" s="4"/>
      <c r="B909" s="97"/>
    </row>
    <row r="910" spans="1:2" ht="15.75">
      <c r="A910" s="4"/>
      <c r="B910" s="97"/>
    </row>
    <row r="911" spans="1:2" ht="15.75">
      <c r="A911" s="4"/>
      <c r="B911" s="97"/>
    </row>
    <row r="912" spans="1:2" ht="15.75">
      <c r="A912" s="4"/>
      <c r="B912" s="97"/>
    </row>
    <row r="913" spans="1:2" ht="33.75" customHeight="1">
      <c r="A913" s="4"/>
      <c r="B913" s="97"/>
    </row>
    <row r="914" spans="1:2" ht="15.75">
      <c r="A914" s="4"/>
      <c r="B914" s="97"/>
    </row>
    <row r="915" spans="1:2" ht="15.75">
      <c r="A915" s="4"/>
      <c r="B915" s="97"/>
    </row>
    <row r="916" spans="1:2" ht="15.75">
      <c r="A916" s="4"/>
      <c r="B916" s="97"/>
    </row>
    <row r="917" spans="1:2" ht="15.75">
      <c r="A917" s="4"/>
      <c r="B917" s="97"/>
    </row>
    <row r="918" spans="1:2" ht="15.75">
      <c r="A918" s="4"/>
      <c r="B918" s="97"/>
    </row>
    <row r="919" spans="1:2" ht="15.75">
      <c r="A919" s="4"/>
      <c r="B919" s="97"/>
    </row>
    <row r="920" spans="1:2" ht="15.75">
      <c r="A920" s="4"/>
      <c r="B920" s="97"/>
    </row>
    <row r="921" spans="1:2" ht="15.75">
      <c r="A921" s="4"/>
      <c r="B921" s="97"/>
    </row>
    <row r="922" spans="1:2" ht="15.75">
      <c r="A922" s="4"/>
      <c r="B922" s="97"/>
    </row>
    <row r="923" spans="1:2" ht="15.75">
      <c r="A923" s="4"/>
      <c r="B923" s="97"/>
    </row>
    <row r="924" spans="1:2" ht="15.75">
      <c r="A924" s="4"/>
      <c r="B924" s="97"/>
    </row>
    <row r="925" spans="1:2" ht="15.75">
      <c r="A925" s="4"/>
      <c r="B925" s="97"/>
    </row>
    <row r="926" spans="1:2" ht="15.75">
      <c r="A926" s="6"/>
      <c r="B926" s="98"/>
    </row>
    <row r="927" spans="1:2" ht="15.75">
      <c r="A927" s="6"/>
      <c r="B927" s="98"/>
    </row>
    <row r="928" spans="1:2" ht="15.75">
      <c r="A928" s="4"/>
      <c r="B928" s="97"/>
    </row>
    <row r="929" spans="1:2" ht="15.75">
      <c r="A929" s="6"/>
      <c r="B929" s="98"/>
    </row>
    <row r="930" spans="1:2" ht="15.75">
      <c r="A930" s="4"/>
      <c r="B930" s="97"/>
    </row>
    <row r="931" spans="1:2" ht="15.75">
      <c r="A931" s="4"/>
      <c r="B931" s="97"/>
    </row>
    <row r="932" spans="1:2" ht="15.75">
      <c r="A932" s="4"/>
      <c r="B932" s="97"/>
    </row>
    <row r="933" spans="1:2" ht="15.75">
      <c r="A933" s="4"/>
      <c r="B933" s="97"/>
    </row>
    <row r="934" spans="1:2" ht="15.75">
      <c r="A934" s="4"/>
      <c r="B934" s="97"/>
    </row>
    <row r="935" spans="1:2" ht="15.75">
      <c r="A935" s="4"/>
      <c r="B935" s="97"/>
    </row>
    <row r="936" spans="1:2" ht="15.75">
      <c r="A936" s="4"/>
      <c r="B936" s="97"/>
    </row>
    <row r="937" spans="1:2" ht="15.75">
      <c r="A937" s="4"/>
      <c r="B937" s="97"/>
    </row>
    <row r="938" spans="1:2" ht="15.75">
      <c r="A938" s="4"/>
      <c r="B938" s="97"/>
    </row>
    <row r="939" spans="1:2" ht="15.75">
      <c r="A939" s="4"/>
      <c r="B939" s="97"/>
    </row>
    <row r="940" spans="1:2" ht="15.75">
      <c r="A940" s="4"/>
      <c r="B940" s="97"/>
    </row>
    <row r="941" spans="1:2" ht="15.75">
      <c r="A941" s="4"/>
      <c r="B941" s="97"/>
    </row>
    <row r="942" spans="1:2" ht="15.75">
      <c r="A942" s="4"/>
      <c r="B942" s="97"/>
    </row>
    <row r="943" spans="1:2" ht="15.75">
      <c r="A943" s="4"/>
      <c r="B943" s="97"/>
    </row>
    <row r="944" spans="1:2" ht="15.75">
      <c r="A944" s="4"/>
      <c r="B944" s="97"/>
    </row>
    <row r="945" spans="1:2" ht="15.75">
      <c r="A945" s="4"/>
      <c r="B945" s="97"/>
    </row>
    <row r="946" spans="1:2" ht="15.75">
      <c r="A946" s="4"/>
      <c r="B946" s="97"/>
    </row>
    <row r="947" spans="1:2" ht="15.75">
      <c r="A947" s="4"/>
      <c r="B947" s="97"/>
    </row>
    <row r="948" spans="1:2" ht="15.75">
      <c r="A948" s="4"/>
      <c r="B948" s="97"/>
    </row>
    <row r="949" spans="1:2">
      <c r="A949" s="7"/>
      <c r="B949" s="109"/>
    </row>
    <row r="950" spans="1:2">
      <c r="A950" s="7"/>
      <c r="B950" s="109"/>
    </row>
    <row r="951" spans="1:2" ht="15.75">
      <c r="A951" s="4"/>
      <c r="B951" s="97"/>
    </row>
    <row r="952" spans="1:2" ht="15.75">
      <c r="A952" s="4"/>
      <c r="B952" s="97"/>
    </row>
    <row r="953" spans="1:2" ht="15.75">
      <c r="A953" s="4"/>
      <c r="B953" s="97"/>
    </row>
    <row r="954" spans="1:2" ht="15" customHeight="1">
      <c r="A954" s="7"/>
      <c r="B954" s="109"/>
    </row>
    <row r="955" spans="1:2">
      <c r="A955" s="7"/>
      <c r="B955" s="109"/>
    </row>
    <row r="956" spans="1:2">
      <c r="A956" s="7"/>
      <c r="B956" s="109"/>
    </row>
    <row r="957" spans="1:2">
      <c r="A957" s="7"/>
      <c r="B957" s="109"/>
    </row>
    <row r="958" spans="1:2">
      <c r="A958" s="7"/>
      <c r="B958" s="109"/>
    </row>
    <row r="959" spans="1:2">
      <c r="A959" s="7"/>
      <c r="B959" s="109"/>
    </row>
    <row r="960" spans="1:2" ht="15.75">
      <c r="A960" s="4"/>
      <c r="B960" s="97"/>
    </row>
    <row r="968" spans="1:2" ht="15" customHeight="1">
      <c r="A968" s="1" t="s">
        <v>0</v>
      </c>
    </row>
    <row r="969" spans="1:2">
      <c r="A969" s="2"/>
      <c r="B969" s="107"/>
    </row>
    <row r="970" spans="1:2">
      <c r="A970" s="2"/>
      <c r="B970" s="107"/>
    </row>
    <row r="971" spans="1:2">
      <c r="A971" s="2"/>
      <c r="B971" s="107"/>
    </row>
    <row r="972" spans="1:2" ht="15.75" customHeight="1">
      <c r="A972" s="2"/>
      <c r="B972" s="107"/>
    </row>
    <row r="973" spans="1:2">
      <c r="A973" s="2"/>
      <c r="B973" s="107"/>
    </row>
    <row r="974" spans="1:2">
      <c r="A974" s="2"/>
      <c r="B974" s="107"/>
    </row>
    <row r="975" spans="1:2">
      <c r="A975" s="2"/>
      <c r="B975" s="107"/>
    </row>
    <row r="976" spans="1:2">
      <c r="A976" s="2"/>
      <c r="B976" s="107"/>
    </row>
    <row r="977" spans="1:2">
      <c r="A977" s="2"/>
      <c r="B977" s="107"/>
    </row>
    <row r="978" spans="1:2">
      <c r="A978" s="2"/>
      <c r="B978" s="107"/>
    </row>
    <row r="979" spans="1:2" ht="15.75">
      <c r="A979" s="3" t="s">
        <v>3</v>
      </c>
      <c r="B979" s="104"/>
    </row>
    <row r="980" spans="1:2" ht="15.75">
      <c r="A980" s="3" t="s">
        <v>4</v>
      </c>
      <c r="B980" s="104"/>
    </row>
    <row r="981" spans="1:2" ht="15.75">
      <c r="A981" s="3" t="s">
        <v>90</v>
      </c>
      <c r="B981" s="104"/>
    </row>
    <row r="982" spans="1:2" ht="15.75">
      <c r="A982" s="3" t="s">
        <v>5</v>
      </c>
      <c r="B982" s="104"/>
    </row>
    <row r="983" spans="1:2" ht="15.75">
      <c r="A983" s="3" t="s">
        <v>6</v>
      </c>
      <c r="B983" s="104"/>
    </row>
    <row r="984" spans="1:2" ht="15.75">
      <c r="A984" s="3" t="s">
        <v>91</v>
      </c>
      <c r="B984" s="104"/>
    </row>
    <row r="985" spans="1:2">
      <c r="A985" s="2"/>
      <c r="B985" s="107"/>
    </row>
    <row r="986" spans="1:2" ht="15.75" customHeight="1">
      <c r="A986" s="210" t="s">
        <v>7</v>
      </c>
      <c r="B986" s="84"/>
    </row>
    <row r="987" spans="1:2" ht="15.75">
      <c r="A987" s="211"/>
      <c r="B987" s="84"/>
    </row>
    <row r="988" spans="1:2" ht="15.75">
      <c r="A988" s="4">
        <v>464</v>
      </c>
      <c r="B988" s="97"/>
    </row>
    <row r="989" spans="1:2" ht="15.75">
      <c r="A989" s="4"/>
      <c r="B989" s="97"/>
    </row>
    <row r="990" spans="1:2" ht="15.75">
      <c r="A990" s="4"/>
      <c r="B990" s="97"/>
    </row>
    <row r="991" spans="1:2" ht="15.75">
      <c r="A991" s="4"/>
      <c r="B991" s="97"/>
    </row>
    <row r="992" spans="1:2" ht="15.75">
      <c r="A992" s="4"/>
      <c r="B992" s="97"/>
    </row>
    <row r="993" spans="1:2" ht="15.75">
      <c r="A993" s="4"/>
      <c r="B993" s="97"/>
    </row>
    <row r="994" spans="1:2" ht="15.75">
      <c r="A994" s="4"/>
      <c r="B994" s="97"/>
    </row>
    <row r="995" spans="1:2" ht="15.75">
      <c r="A995" s="4"/>
      <c r="B995" s="97"/>
    </row>
    <row r="996" spans="1:2" ht="15.75">
      <c r="A996" s="4"/>
      <c r="B996" s="97"/>
    </row>
    <row r="997" spans="1:2" ht="15.75">
      <c r="A997" s="4"/>
      <c r="B997" s="97"/>
    </row>
    <row r="998" spans="1:2" ht="15.75">
      <c r="A998" s="4"/>
      <c r="B998" s="97"/>
    </row>
    <row r="999" spans="1:2" ht="15.75">
      <c r="A999" s="4"/>
      <c r="B999" s="97"/>
    </row>
    <row r="1000" spans="1:2" ht="15.75">
      <c r="A1000" s="4"/>
      <c r="B1000" s="97"/>
    </row>
    <row r="1001" spans="1:2" ht="15.75">
      <c r="A1001" s="4"/>
      <c r="B1001" s="97"/>
    </row>
    <row r="1002" spans="1:2" ht="15.75">
      <c r="A1002" s="4"/>
      <c r="B1002" s="97"/>
    </row>
    <row r="1003" spans="1:2" ht="15.75">
      <c r="A1003" s="4"/>
      <c r="B1003" s="97"/>
    </row>
    <row r="1004" spans="1:2" ht="15.75">
      <c r="A1004" s="4"/>
      <c r="B1004" s="97"/>
    </row>
    <row r="1005" spans="1:2" ht="15.75">
      <c r="A1005" s="4"/>
      <c r="B1005" s="97"/>
    </row>
    <row r="1006" spans="1:2" ht="15.75">
      <c r="A1006" s="4"/>
      <c r="B1006" s="97"/>
    </row>
    <row r="1007" spans="1:2" ht="15.75">
      <c r="A1007" s="4"/>
      <c r="B1007" s="97"/>
    </row>
    <row r="1008" spans="1:2" ht="15.75">
      <c r="A1008" s="4"/>
      <c r="B1008" s="97"/>
    </row>
    <row r="1009" spans="1:2" ht="15.75">
      <c r="A1009" s="4"/>
      <c r="B1009" s="97"/>
    </row>
    <row r="1010" spans="1:2" ht="15.75">
      <c r="A1010" s="4"/>
      <c r="B1010" s="97"/>
    </row>
    <row r="1011" spans="1:2" ht="15.75">
      <c r="A1011" s="4"/>
      <c r="B1011" s="97"/>
    </row>
    <row r="1012" spans="1:2" ht="15.75">
      <c r="A1012" s="4"/>
      <c r="B1012" s="97"/>
    </row>
    <row r="1013" spans="1:2" ht="15.75">
      <c r="A1013" s="4"/>
      <c r="B1013" s="97"/>
    </row>
    <row r="1014" spans="1:2" ht="15.75">
      <c r="A1014" s="4"/>
      <c r="B1014" s="97"/>
    </row>
    <row r="1015" spans="1:2" ht="15.75">
      <c r="A1015" s="4"/>
      <c r="B1015" s="97"/>
    </row>
    <row r="1016" spans="1:2" ht="15.75">
      <c r="A1016" s="4"/>
      <c r="B1016" s="97"/>
    </row>
    <row r="1017" spans="1:2" ht="15.75">
      <c r="A1017" s="4"/>
      <c r="B1017" s="97"/>
    </row>
    <row r="1018" spans="1:2" ht="15.75">
      <c r="A1018" s="4"/>
      <c r="B1018" s="97"/>
    </row>
    <row r="1019" spans="1:2" ht="15.75">
      <c r="A1019" s="4"/>
      <c r="B1019" s="97"/>
    </row>
    <row r="1020" spans="1:2" ht="15.75">
      <c r="A1020" s="4"/>
      <c r="B1020" s="97"/>
    </row>
    <row r="1021" spans="1:2" ht="15.75">
      <c r="A1021" s="4"/>
      <c r="B1021" s="97"/>
    </row>
    <row r="1022" spans="1:2" ht="15.75">
      <c r="A1022" s="4"/>
      <c r="B1022" s="97"/>
    </row>
    <row r="1023" spans="1:2" ht="15.75">
      <c r="A1023" s="4"/>
      <c r="B1023" s="97"/>
    </row>
    <row r="1024" spans="1:2" ht="15.75">
      <c r="A1024" s="4"/>
      <c r="B1024" s="97"/>
    </row>
    <row r="1025" spans="1:2" ht="15.75">
      <c r="A1025" s="4"/>
      <c r="B1025" s="97"/>
    </row>
    <row r="1026" spans="1:2" ht="15.75">
      <c r="A1026" s="4"/>
      <c r="B1026" s="97"/>
    </row>
    <row r="1027" spans="1:2" ht="15.75">
      <c r="A1027" s="4"/>
      <c r="B1027" s="97"/>
    </row>
    <row r="1028" spans="1:2" ht="15.75">
      <c r="A1028" s="4"/>
      <c r="B1028" s="97"/>
    </row>
    <row r="1029" spans="1:2" ht="15.75">
      <c r="A1029" s="4"/>
      <c r="B1029" s="97"/>
    </row>
    <row r="1030" spans="1:2" ht="15.75">
      <c r="A1030" s="4"/>
      <c r="B1030" s="97"/>
    </row>
    <row r="1031" spans="1:2" ht="15.75">
      <c r="A1031" s="4"/>
      <c r="B1031" s="97"/>
    </row>
    <row r="1032" spans="1:2" ht="15.75">
      <c r="A1032" s="4"/>
      <c r="B1032" s="97"/>
    </row>
    <row r="1033" spans="1:2" ht="15.75">
      <c r="A1033" s="4"/>
      <c r="B1033" s="97"/>
    </row>
    <row r="1034" spans="1:2" ht="15.75">
      <c r="A1034" s="4"/>
      <c r="B1034" s="97"/>
    </row>
    <row r="1035" spans="1:2" ht="15.75">
      <c r="A1035" s="4"/>
      <c r="B1035" s="97"/>
    </row>
    <row r="1036" spans="1:2" ht="15.75">
      <c r="A1036" s="4"/>
      <c r="B1036" s="97"/>
    </row>
    <row r="1037" spans="1:2" ht="15.75">
      <c r="A1037" s="4"/>
      <c r="B1037" s="97"/>
    </row>
    <row r="1038" spans="1:2" ht="15.75">
      <c r="A1038" s="4"/>
      <c r="B1038" s="97"/>
    </row>
    <row r="1039" spans="1:2" ht="15.75">
      <c r="A1039" s="4"/>
      <c r="B1039" s="97"/>
    </row>
    <row r="1040" spans="1:2" ht="15.75">
      <c r="A1040" s="4"/>
      <c r="B1040" s="97"/>
    </row>
    <row r="1041" spans="1:2" ht="15.75">
      <c r="A1041" s="4"/>
      <c r="B1041" s="97"/>
    </row>
    <row r="1042" spans="1:2" ht="15.75">
      <c r="A1042" s="4"/>
      <c r="B1042" s="97"/>
    </row>
    <row r="1043" spans="1:2" ht="15.75">
      <c r="A1043" s="4"/>
      <c r="B1043" s="97"/>
    </row>
    <row r="1044" spans="1:2" ht="15.75">
      <c r="A1044" s="6"/>
      <c r="B1044" s="98"/>
    </row>
    <row r="1045" spans="1:2" ht="15.75">
      <c r="A1045" s="6"/>
      <c r="B1045" s="98"/>
    </row>
    <row r="1046" spans="1:2" ht="15.75">
      <c r="A1046" s="4"/>
      <c r="B1046" s="97"/>
    </row>
    <row r="1047" spans="1:2" ht="15.75">
      <c r="A1047" s="6"/>
      <c r="B1047" s="98"/>
    </row>
    <row r="1048" spans="1:2" ht="15.75">
      <c r="A1048" s="4"/>
      <c r="B1048" s="97"/>
    </row>
    <row r="1049" spans="1:2" ht="15.75">
      <c r="A1049" s="4"/>
      <c r="B1049" s="97"/>
    </row>
    <row r="1050" spans="1:2" ht="15.75">
      <c r="A1050" s="4"/>
      <c r="B1050" s="97"/>
    </row>
    <row r="1051" spans="1:2" ht="15.75">
      <c r="A1051" s="4"/>
      <c r="B1051" s="97"/>
    </row>
    <row r="1052" spans="1:2" ht="15.75">
      <c r="A1052" s="4"/>
      <c r="B1052" s="97"/>
    </row>
    <row r="1053" spans="1:2" ht="15.75">
      <c r="A1053" s="4"/>
      <c r="B1053" s="97"/>
    </row>
    <row r="1054" spans="1:2" ht="15" customHeight="1">
      <c r="A1054" s="4"/>
      <c r="B1054" s="97"/>
    </row>
    <row r="1055" spans="1:2" ht="15.75">
      <c r="A1055" s="4"/>
      <c r="B1055" s="97"/>
    </row>
    <row r="1056" spans="1:2" ht="15.75">
      <c r="A1056" s="4"/>
      <c r="B1056" s="97"/>
    </row>
    <row r="1057" spans="1:2" ht="15.75">
      <c r="A1057" s="4"/>
      <c r="B1057" s="97"/>
    </row>
    <row r="1058" spans="1:2" ht="15.75">
      <c r="A1058" s="4"/>
      <c r="B1058" s="97"/>
    </row>
    <row r="1059" spans="1:2" ht="15.75">
      <c r="A1059" s="4"/>
      <c r="B1059" s="97"/>
    </row>
    <row r="1060" spans="1:2" ht="15.75">
      <c r="A1060" s="4"/>
      <c r="B1060" s="97"/>
    </row>
    <row r="1061" spans="1:2" ht="15.75">
      <c r="A1061" s="4"/>
      <c r="B1061" s="97"/>
    </row>
    <row r="1062" spans="1:2" ht="15.75">
      <c r="A1062" s="4"/>
      <c r="B1062" s="97"/>
    </row>
    <row r="1063" spans="1:2" ht="15.75">
      <c r="A1063" s="4"/>
      <c r="B1063" s="97"/>
    </row>
    <row r="1064" spans="1:2" ht="15.75">
      <c r="A1064" s="4"/>
      <c r="B1064" s="97"/>
    </row>
    <row r="1065" spans="1:2" ht="15.75">
      <c r="A1065" s="4"/>
      <c r="B1065" s="97"/>
    </row>
    <row r="1066" spans="1:2" ht="15.75">
      <c r="A1066" s="4"/>
      <c r="B1066" s="97"/>
    </row>
    <row r="1067" spans="1:2">
      <c r="A1067" s="7"/>
      <c r="B1067" s="109"/>
    </row>
    <row r="1068" spans="1:2">
      <c r="A1068" s="7"/>
      <c r="B1068" s="109"/>
    </row>
    <row r="1069" spans="1:2" ht="15.75">
      <c r="A1069" s="4"/>
      <c r="B1069" s="97"/>
    </row>
    <row r="1070" spans="1:2" ht="15.75">
      <c r="A1070" s="4"/>
      <c r="B1070" s="97"/>
    </row>
    <row r="1071" spans="1:2" ht="15.75">
      <c r="A1071" s="4"/>
      <c r="B1071" s="97"/>
    </row>
    <row r="1072" spans="1:2" ht="15.75" customHeight="1">
      <c r="A1072" s="7"/>
      <c r="B1072" s="109"/>
    </row>
    <row r="1073" spans="1:2">
      <c r="A1073" s="7"/>
      <c r="B1073" s="109"/>
    </row>
    <row r="1074" spans="1:2">
      <c r="A1074" s="7"/>
      <c r="B1074" s="109"/>
    </row>
    <row r="1075" spans="1:2">
      <c r="A1075" s="7"/>
      <c r="B1075" s="109"/>
    </row>
    <row r="1076" spans="1:2">
      <c r="A1076" s="7"/>
      <c r="B1076" s="109"/>
    </row>
    <row r="1077" spans="1:2">
      <c r="A1077" s="7"/>
      <c r="B1077" s="109"/>
    </row>
    <row r="1078" spans="1:2" ht="15.75">
      <c r="A1078" s="4"/>
      <c r="B1078" s="97"/>
    </row>
    <row r="1088" spans="1:2" ht="15" customHeight="1">
      <c r="A1088" s="1" t="s">
        <v>0</v>
      </c>
    </row>
    <row r="1089" spans="1:2">
      <c r="A1089" s="2"/>
      <c r="B1089" s="107"/>
    </row>
    <row r="1090" spans="1:2">
      <c r="A1090" s="2"/>
      <c r="B1090" s="107"/>
    </row>
    <row r="1091" spans="1:2">
      <c r="A1091" s="2"/>
      <c r="B1091" s="107"/>
    </row>
    <row r="1092" spans="1:2">
      <c r="A1092" s="2"/>
      <c r="B1092" s="107"/>
    </row>
    <row r="1093" spans="1:2">
      <c r="A1093" s="2"/>
      <c r="B1093" s="107"/>
    </row>
    <row r="1094" spans="1:2">
      <c r="A1094" s="2"/>
      <c r="B1094" s="107"/>
    </row>
    <row r="1095" spans="1:2">
      <c r="A1095" s="2"/>
      <c r="B1095" s="107"/>
    </row>
    <row r="1096" spans="1:2">
      <c r="A1096" s="2"/>
      <c r="B1096" s="107"/>
    </row>
    <row r="1097" spans="1:2">
      <c r="A1097" s="2"/>
      <c r="B1097" s="107"/>
    </row>
    <row r="1098" spans="1:2">
      <c r="A1098" s="2"/>
      <c r="B1098" s="107"/>
    </row>
    <row r="1099" spans="1:2" ht="15.75">
      <c r="A1099" s="3" t="s">
        <v>3</v>
      </c>
      <c r="B1099" s="104"/>
    </row>
    <row r="1100" spans="1:2" ht="15.75">
      <c r="A1100" s="3" t="s">
        <v>4</v>
      </c>
      <c r="B1100" s="104"/>
    </row>
    <row r="1101" spans="1:2" ht="15.75">
      <c r="A1101" s="3" t="s">
        <v>90</v>
      </c>
      <c r="B1101" s="104"/>
    </row>
    <row r="1102" spans="1:2" ht="15.75">
      <c r="A1102" s="3" t="s">
        <v>5</v>
      </c>
      <c r="B1102" s="104"/>
    </row>
    <row r="1103" spans="1:2" ht="15.75">
      <c r="A1103" s="3" t="s">
        <v>6</v>
      </c>
      <c r="B1103" s="104"/>
    </row>
    <row r="1104" spans="1:2" ht="15.75">
      <c r="A1104" s="3" t="s">
        <v>91</v>
      </c>
      <c r="B1104" s="104"/>
    </row>
    <row r="1105" spans="1:2">
      <c r="A1105" s="2"/>
      <c r="B1105" s="107"/>
    </row>
    <row r="1106" spans="1:2" ht="15.75" customHeight="1">
      <c r="A1106" s="210" t="s">
        <v>7</v>
      </c>
      <c r="B1106" s="84"/>
    </row>
    <row r="1107" spans="1:2" ht="15.75">
      <c r="A1107" s="211"/>
      <c r="B1107" s="84"/>
    </row>
    <row r="1108" spans="1:2" ht="15.75">
      <c r="A1108" s="4">
        <v>464</v>
      </c>
      <c r="B1108" s="97"/>
    </row>
    <row r="1109" spans="1:2" ht="15.75">
      <c r="A1109" s="4"/>
      <c r="B1109" s="97"/>
    </row>
    <row r="1110" spans="1:2" ht="15.75">
      <c r="A1110" s="4"/>
      <c r="B1110" s="97"/>
    </row>
    <row r="1111" spans="1:2" ht="15.75">
      <c r="A1111" s="4"/>
      <c r="B1111" s="97"/>
    </row>
    <row r="1112" spans="1:2" ht="15.75">
      <c r="A1112" s="4"/>
      <c r="B1112" s="97"/>
    </row>
    <row r="1113" spans="1:2" ht="15.75">
      <c r="A1113" s="4"/>
      <c r="B1113" s="97"/>
    </row>
    <row r="1114" spans="1:2" ht="15.75">
      <c r="A1114" s="4"/>
      <c r="B1114" s="97"/>
    </row>
    <row r="1115" spans="1:2" ht="15.75">
      <c r="A1115" s="4"/>
      <c r="B1115" s="97"/>
    </row>
    <row r="1116" spans="1:2" ht="15.75">
      <c r="A1116" s="4"/>
      <c r="B1116" s="97"/>
    </row>
    <row r="1117" spans="1:2" ht="15.75">
      <c r="A1117" s="4"/>
      <c r="B1117" s="97"/>
    </row>
    <row r="1118" spans="1:2" ht="15.75">
      <c r="A1118" s="4"/>
      <c r="B1118" s="97"/>
    </row>
    <row r="1119" spans="1:2" ht="15.75">
      <c r="A1119" s="4"/>
      <c r="B1119" s="97"/>
    </row>
    <row r="1120" spans="1:2" ht="15.75">
      <c r="A1120" s="4"/>
      <c r="B1120" s="97"/>
    </row>
    <row r="1121" spans="1:2" ht="15.75">
      <c r="A1121" s="4"/>
      <c r="B1121" s="97"/>
    </row>
    <row r="1122" spans="1:2" ht="15.75">
      <c r="A1122" s="4"/>
      <c r="B1122" s="97"/>
    </row>
    <row r="1123" spans="1:2" ht="15.75">
      <c r="A1123" s="4"/>
      <c r="B1123" s="97"/>
    </row>
    <row r="1124" spans="1:2" ht="15.75">
      <c r="A1124" s="4"/>
      <c r="B1124" s="97"/>
    </row>
    <row r="1125" spans="1:2" ht="15.75">
      <c r="A1125" s="4"/>
      <c r="B1125" s="97"/>
    </row>
    <row r="1126" spans="1:2" ht="15.75">
      <c r="A1126" s="4"/>
      <c r="B1126" s="97"/>
    </row>
    <row r="1127" spans="1:2" ht="15.75">
      <c r="A1127" s="4"/>
      <c r="B1127" s="97"/>
    </row>
    <row r="1128" spans="1:2" ht="15.75">
      <c r="A1128" s="4"/>
      <c r="B1128" s="97"/>
    </row>
    <row r="1129" spans="1:2" ht="15.75">
      <c r="A1129" s="4"/>
      <c r="B1129" s="97"/>
    </row>
    <row r="1130" spans="1:2" ht="15.75">
      <c r="A1130" s="4"/>
      <c r="B1130" s="97"/>
    </row>
    <row r="1131" spans="1:2" ht="15.75">
      <c r="A1131" s="4"/>
      <c r="B1131" s="97"/>
    </row>
    <row r="1132" spans="1:2" ht="15.75">
      <c r="A1132" s="4"/>
      <c r="B1132" s="97"/>
    </row>
    <row r="1133" spans="1:2" ht="15.75">
      <c r="A1133" s="4"/>
      <c r="B1133" s="97"/>
    </row>
    <row r="1134" spans="1:2" ht="15.75">
      <c r="A1134" s="4"/>
      <c r="B1134" s="97"/>
    </row>
    <row r="1135" spans="1:2" ht="15.75">
      <c r="A1135" s="4"/>
      <c r="B1135" s="97"/>
    </row>
    <row r="1136" spans="1:2" ht="15.75">
      <c r="A1136" s="4"/>
      <c r="B1136" s="97"/>
    </row>
    <row r="1137" spans="1:2" ht="15.75">
      <c r="A1137" s="4"/>
      <c r="B1137" s="97"/>
    </row>
    <row r="1138" spans="1:2" ht="15.75">
      <c r="A1138" s="4"/>
      <c r="B1138" s="97"/>
    </row>
    <row r="1139" spans="1:2" ht="15.75">
      <c r="A1139" s="4"/>
      <c r="B1139" s="97"/>
    </row>
    <row r="1140" spans="1:2" ht="15.75">
      <c r="A1140" s="4"/>
      <c r="B1140" s="97"/>
    </row>
    <row r="1141" spans="1:2" ht="15.75">
      <c r="A1141" s="4"/>
      <c r="B1141" s="97"/>
    </row>
    <row r="1142" spans="1:2" ht="15.75">
      <c r="A1142" s="4"/>
      <c r="B1142" s="97"/>
    </row>
    <row r="1143" spans="1:2" ht="15.75">
      <c r="A1143" s="4"/>
      <c r="B1143" s="97"/>
    </row>
    <row r="1144" spans="1:2" ht="15.75">
      <c r="A1144" s="4"/>
      <c r="B1144" s="97"/>
    </row>
    <row r="1145" spans="1:2" ht="15.75">
      <c r="A1145" s="4"/>
      <c r="B1145" s="97"/>
    </row>
    <row r="1146" spans="1:2" ht="15.75">
      <c r="A1146" s="4"/>
      <c r="B1146" s="97"/>
    </row>
    <row r="1147" spans="1:2" ht="15.75">
      <c r="A1147" s="4"/>
      <c r="B1147" s="97"/>
    </row>
    <row r="1148" spans="1:2" ht="15.75">
      <c r="A1148" s="4"/>
      <c r="B1148" s="97"/>
    </row>
    <row r="1149" spans="1:2" ht="15.75">
      <c r="A1149" s="4"/>
      <c r="B1149" s="97"/>
    </row>
    <row r="1150" spans="1:2" ht="15.75">
      <c r="A1150" s="4"/>
      <c r="B1150" s="97"/>
    </row>
    <row r="1151" spans="1:2" ht="15.75">
      <c r="A1151" s="4"/>
      <c r="B1151" s="97"/>
    </row>
    <row r="1152" spans="1:2" ht="15.75">
      <c r="A1152" s="4"/>
      <c r="B1152" s="97"/>
    </row>
    <row r="1153" spans="1:2" ht="15.75">
      <c r="A1153" s="4"/>
      <c r="B1153" s="97"/>
    </row>
    <row r="1154" spans="1:2" ht="15.75">
      <c r="A1154" s="4"/>
      <c r="B1154" s="97"/>
    </row>
    <row r="1155" spans="1:2" ht="15.75">
      <c r="A1155" s="4"/>
      <c r="B1155" s="97"/>
    </row>
    <row r="1156" spans="1:2" ht="15.75">
      <c r="A1156" s="4"/>
      <c r="B1156" s="97"/>
    </row>
    <row r="1157" spans="1:2" ht="15" customHeight="1">
      <c r="A1157" s="4"/>
      <c r="B1157" s="97"/>
    </row>
    <row r="1158" spans="1:2" ht="15.75">
      <c r="A1158" s="4"/>
      <c r="B1158" s="97"/>
    </row>
    <row r="1159" spans="1:2" ht="15.75">
      <c r="A1159" s="4"/>
      <c r="B1159" s="97"/>
    </row>
    <row r="1160" spans="1:2" ht="15.75">
      <c r="A1160" s="4"/>
      <c r="B1160" s="97"/>
    </row>
    <row r="1161" spans="1:2" ht="15.75">
      <c r="A1161" s="4"/>
      <c r="B1161" s="97"/>
    </row>
    <row r="1162" spans="1:2" ht="15.75">
      <c r="A1162" s="4"/>
      <c r="B1162" s="97"/>
    </row>
    <row r="1163" spans="1:2" ht="15.75">
      <c r="A1163" s="4"/>
      <c r="B1163" s="97"/>
    </row>
    <row r="1164" spans="1:2" ht="22.5" customHeight="1">
      <c r="A1164" s="6"/>
      <c r="B1164" s="98"/>
    </row>
    <row r="1165" spans="1:2" ht="15.75">
      <c r="A1165" s="6"/>
      <c r="B1165" s="98"/>
    </row>
    <row r="1166" spans="1:2" ht="15.75">
      <c r="A1166" s="4"/>
      <c r="B1166" s="97"/>
    </row>
    <row r="1167" spans="1:2" ht="15.75">
      <c r="A1167" s="6"/>
      <c r="B1167" s="98"/>
    </row>
    <row r="1168" spans="1:2" ht="15.75">
      <c r="A1168" s="4"/>
      <c r="B1168" s="97"/>
    </row>
    <row r="1169" spans="1:2" ht="15.75">
      <c r="A1169" s="4"/>
      <c r="B1169" s="97"/>
    </row>
    <row r="1170" spans="1:2" ht="15.75">
      <c r="A1170" s="4"/>
      <c r="B1170" s="97"/>
    </row>
    <row r="1171" spans="1:2" ht="15.75">
      <c r="A1171" s="4"/>
      <c r="B1171" s="97"/>
    </row>
    <row r="1172" spans="1:2" ht="15.75">
      <c r="A1172" s="4"/>
      <c r="B1172" s="97"/>
    </row>
    <row r="1173" spans="1:2" ht="15.75">
      <c r="A1173" s="4"/>
      <c r="B1173" s="97"/>
    </row>
    <row r="1174" spans="1:2" ht="15.75">
      <c r="A1174" s="4"/>
      <c r="B1174" s="97"/>
    </row>
    <row r="1175" spans="1:2" ht="15.75" customHeight="1">
      <c r="A1175" s="4"/>
      <c r="B1175" s="97"/>
    </row>
    <row r="1176" spans="1:2" ht="15.75">
      <c r="A1176" s="4"/>
      <c r="B1176" s="97"/>
    </row>
    <row r="1177" spans="1:2" ht="15.75">
      <c r="A1177" s="4"/>
      <c r="B1177" s="97"/>
    </row>
    <row r="1178" spans="1:2" ht="15.75">
      <c r="A1178" s="4"/>
      <c r="B1178" s="97"/>
    </row>
    <row r="1179" spans="1:2" ht="15.75">
      <c r="A1179" s="4"/>
      <c r="B1179" s="97"/>
    </row>
    <row r="1180" spans="1:2" ht="15.75">
      <c r="A1180" s="4"/>
      <c r="B1180" s="97"/>
    </row>
    <row r="1181" spans="1:2" ht="15.75">
      <c r="A1181" s="4"/>
      <c r="B1181" s="97"/>
    </row>
    <row r="1182" spans="1:2" ht="15.75">
      <c r="A1182" s="4"/>
      <c r="B1182" s="97"/>
    </row>
    <row r="1183" spans="1:2" ht="15.75">
      <c r="A1183" s="4"/>
      <c r="B1183" s="97"/>
    </row>
    <row r="1184" spans="1:2" ht="15.75">
      <c r="A1184" s="4"/>
      <c r="B1184" s="97"/>
    </row>
    <row r="1185" spans="1:2" ht="15.75">
      <c r="A1185" s="4"/>
      <c r="B1185" s="97"/>
    </row>
    <row r="1186" spans="1:2" ht="15.75">
      <c r="A1186" s="4"/>
      <c r="B1186" s="97"/>
    </row>
    <row r="1187" spans="1:2">
      <c r="A1187" s="7"/>
      <c r="B1187" s="109"/>
    </row>
    <row r="1188" spans="1:2">
      <c r="A1188" s="7"/>
      <c r="B1188" s="109"/>
    </row>
    <row r="1189" spans="1:2" ht="15.75">
      <c r="A1189" s="4"/>
      <c r="B1189" s="97"/>
    </row>
    <row r="1190" spans="1:2" ht="15.75">
      <c r="A1190" s="4"/>
      <c r="B1190" s="97"/>
    </row>
    <row r="1191" spans="1:2" ht="15.75">
      <c r="A1191" s="4"/>
      <c r="B1191" s="97"/>
    </row>
    <row r="1192" spans="1:2">
      <c r="A1192" s="7"/>
      <c r="B1192" s="109"/>
    </row>
    <row r="1193" spans="1:2">
      <c r="A1193" s="7"/>
      <c r="B1193" s="109"/>
    </row>
    <row r="1194" spans="1:2">
      <c r="A1194" s="7"/>
      <c r="B1194" s="109"/>
    </row>
    <row r="1195" spans="1:2">
      <c r="A1195" s="7"/>
      <c r="B1195" s="109"/>
    </row>
    <row r="1196" spans="1:2">
      <c r="A1196" s="7"/>
      <c r="B1196" s="109"/>
    </row>
    <row r="1197" spans="1:2">
      <c r="A1197" s="7"/>
      <c r="B1197" s="109"/>
    </row>
    <row r="1198" spans="1:2" ht="15.75">
      <c r="A1198" s="4"/>
      <c r="B1198" s="97"/>
    </row>
    <row r="1205" spans="1:27" ht="24" customHeight="1"/>
    <row r="1212" spans="1:27" ht="15" customHeight="1">
      <c r="A1212" s="1" t="s">
        <v>0</v>
      </c>
      <c r="U1212" s="26"/>
      <c r="V1212" s="26"/>
      <c r="W1212" s="26"/>
      <c r="X1212" s="26"/>
      <c r="Y1212" s="26"/>
      <c r="Z1212" s="26"/>
      <c r="AA1212" s="26"/>
    </row>
    <row r="1213" spans="1:27">
      <c r="A1213" s="2"/>
      <c r="B1213" s="107"/>
    </row>
    <row r="1214" spans="1:27">
      <c r="A1214" s="2"/>
      <c r="B1214" s="107"/>
    </row>
    <row r="1215" spans="1:27">
      <c r="A1215" s="2"/>
      <c r="B1215" s="107"/>
    </row>
    <row r="1216" spans="1:27">
      <c r="A1216" s="2"/>
      <c r="B1216" s="107"/>
    </row>
    <row r="1217" spans="1:2">
      <c r="A1217" s="2"/>
      <c r="B1217" s="107"/>
    </row>
    <row r="1218" spans="1:2">
      <c r="A1218" s="2"/>
      <c r="B1218" s="107"/>
    </row>
    <row r="1219" spans="1:2">
      <c r="A1219" s="2"/>
      <c r="B1219" s="107"/>
    </row>
    <row r="1220" spans="1:2" ht="23.25" customHeight="1">
      <c r="A1220" s="2"/>
      <c r="B1220" s="107"/>
    </row>
    <row r="1221" spans="1:2">
      <c r="A1221" s="2"/>
      <c r="B1221" s="107"/>
    </row>
    <row r="1222" spans="1:2">
      <c r="A1222" s="2"/>
      <c r="B1222" s="107"/>
    </row>
    <row r="1223" spans="1:2" ht="15.75">
      <c r="A1223" s="3" t="s">
        <v>3</v>
      </c>
      <c r="B1223" s="104"/>
    </row>
    <row r="1224" spans="1:2" ht="15.75">
      <c r="A1224" s="3" t="s">
        <v>4</v>
      </c>
      <c r="B1224" s="104"/>
    </row>
    <row r="1225" spans="1:2" ht="15.75">
      <c r="A1225" s="3" t="s">
        <v>90</v>
      </c>
      <c r="B1225" s="104"/>
    </row>
    <row r="1226" spans="1:2" ht="15.75">
      <c r="A1226" s="3" t="s">
        <v>5</v>
      </c>
      <c r="B1226" s="104"/>
    </row>
    <row r="1227" spans="1:2" ht="15.75">
      <c r="A1227" s="3" t="s">
        <v>6</v>
      </c>
      <c r="B1227" s="104"/>
    </row>
    <row r="1228" spans="1:2" ht="15.75">
      <c r="A1228" s="3" t="s">
        <v>91</v>
      </c>
      <c r="B1228" s="104"/>
    </row>
    <row r="1229" spans="1:2">
      <c r="A1229" s="2"/>
      <c r="B1229" s="107"/>
    </row>
    <row r="1230" spans="1:2" ht="15.75" customHeight="1">
      <c r="A1230" s="210" t="s">
        <v>7</v>
      </c>
      <c r="B1230" s="84"/>
    </row>
    <row r="1231" spans="1:2" ht="15.75">
      <c r="A1231" s="211"/>
      <c r="B1231" s="84"/>
    </row>
    <row r="1232" spans="1:2" ht="15.75">
      <c r="A1232" s="4">
        <v>464</v>
      </c>
      <c r="B1232" s="97"/>
    </row>
    <row r="1233" spans="1:2" ht="15.75">
      <c r="A1233" s="4"/>
      <c r="B1233" s="97"/>
    </row>
    <row r="1234" spans="1:2" ht="15.75">
      <c r="A1234" s="4"/>
      <c r="B1234" s="97"/>
    </row>
    <row r="1235" spans="1:2" ht="15.75">
      <c r="A1235" s="4"/>
      <c r="B1235" s="97"/>
    </row>
    <row r="1236" spans="1:2" ht="15.75">
      <c r="A1236" s="4"/>
      <c r="B1236" s="97"/>
    </row>
    <row r="1237" spans="1:2" ht="15.75">
      <c r="A1237" s="4"/>
      <c r="B1237" s="97"/>
    </row>
    <row r="1238" spans="1:2" ht="15.75">
      <c r="A1238" s="4"/>
      <c r="B1238" s="97"/>
    </row>
    <row r="1239" spans="1:2" ht="15.75">
      <c r="A1239" s="4"/>
      <c r="B1239" s="97"/>
    </row>
    <row r="1240" spans="1:2" ht="15.75">
      <c r="A1240" s="4"/>
      <c r="B1240" s="97"/>
    </row>
    <row r="1241" spans="1:2" ht="15.75">
      <c r="A1241" s="4"/>
      <c r="B1241" s="97"/>
    </row>
    <row r="1242" spans="1:2" ht="15.75">
      <c r="A1242" s="4"/>
      <c r="B1242" s="97"/>
    </row>
    <row r="1243" spans="1:2" ht="15.75">
      <c r="A1243" s="4"/>
      <c r="B1243" s="97"/>
    </row>
    <row r="1244" spans="1:2" ht="15.75">
      <c r="A1244" s="4"/>
      <c r="B1244" s="97"/>
    </row>
    <row r="1245" spans="1:2" ht="15.75">
      <c r="A1245" s="4"/>
      <c r="B1245" s="97"/>
    </row>
    <row r="1246" spans="1:2" ht="15.75">
      <c r="A1246" s="4"/>
      <c r="B1246" s="97"/>
    </row>
    <row r="1247" spans="1:2" ht="15.75">
      <c r="A1247" s="4"/>
      <c r="B1247" s="97"/>
    </row>
    <row r="1248" spans="1:2" ht="15.75">
      <c r="A1248" s="4"/>
      <c r="B1248" s="97"/>
    </row>
    <row r="1249" spans="1:2" ht="15.75">
      <c r="A1249" s="4"/>
      <c r="B1249" s="97"/>
    </row>
    <row r="1250" spans="1:2" ht="15.75">
      <c r="A1250" s="4"/>
      <c r="B1250" s="97"/>
    </row>
    <row r="1251" spans="1:2" ht="15.75">
      <c r="A1251" s="4"/>
      <c r="B1251" s="97"/>
    </row>
    <row r="1252" spans="1:2" ht="15.75">
      <c r="A1252" s="4"/>
      <c r="B1252" s="97"/>
    </row>
    <row r="1253" spans="1:2" ht="15.75">
      <c r="A1253" s="4"/>
      <c r="B1253" s="97"/>
    </row>
    <row r="1254" spans="1:2" ht="15.75">
      <c r="A1254" s="4"/>
      <c r="B1254" s="97"/>
    </row>
    <row r="1255" spans="1:2" ht="15.75">
      <c r="A1255" s="4"/>
      <c r="B1255" s="97"/>
    </row>
    <row r="1256" spans="1:2" ht="15.75">
      <c r="A1256" s="4"/>
      <c r="B1256" s="97"/>
    </row>
    <row r="1257" spans="1:2" ht="15.75">
      <c r="A1257" s="4"/>
      <c r="B1257" s="97"/>
    </row>
    <row r="1258" spans="1:2" ht="15.75">
      <c r="A1258" s="4"/>
      <c r="B1258" s="97"/>
    </row>
    <row r="1259" spans="1:2" ht="15" customHeight="1">
      <c r="A1259" s="4"/>
      <c r="B1259" s="97"/>
    </row>
    <row r="1260" spans="1:2" ht="15.75">
      <c r="A1260" s="4"/>
      <c r="B1260" s="97"/>
    </row>
    <row r="1261" spans="1:2" ht="15.75">
      <c r="A1261" s="4"/>
      <c r="B1261" s="97"/>
    </row>
    <row r="1262" spans="1:2" ht="15.75">
      <c r="A1262" s="4"/>
      <c r="B1262" s="97"/>
    </row>
    <row r="1263" spans="1:2" ht="15.75">
      <c r="A1263" s="4"/>
      <c r="B1263" s="97"/>
    </row>
    <row r="1264" spans="1:2" ht="15.75">
      <c r="A1264" s="4"/>
      <c r="B1264" s="97"/>
    </row>
    <row r="1265" spans="1:2" ht="15.75">
      <c r="A1265" s="4"/>
      <c r="B1265" s="97"/>
    </row>
    <row r="1266" spans="1:2" ht="15.75">
      <c r="A1266" s="4"/>
      <c r="B1266" s="97"/>
    </row>
    <row r="1267" spans="1:2" ht="15.75">
      <c r="A1267" s="4"/>
      <c r="B1267" s="97"/>
    </row>
    <row r="1268" spans="1:2" ht="15.75">
      <c r="A1268" s="4"/>
      <c r="B1268" s="97"/>
    </row>
    <row r="1269" spans="1:2" ht="15.75">
      <c r="A1269" s="4"/>
      <c r="B1269" s="97"/>
    </row>
    <row r="1270" spans="1:2" ht="15.75">
      <c r="A1270" s="4"/>
      <c r="B1270" s="97"/>
    </row>
    <row r="1271" spans="1:2" ht="15.75">
      <c r="A1271" s="4"/>
      <c r="B1271" s="97"/>
    </row>
    <row r="1272" spans="1:2" ht="15.75">
      <c r="A1272" s="4"/>
      <c r="B1272" s="97"/>
    </row>
    <row r="1273" spans="1:2" ht="15.75">
      <c r="A1273" s="4"/>
      <c r="B1273" s="97"/>
    </row>
    <row r="1274" spans="1:2" ht="15.75">
      <c r="A1274" s="4"/>
      <c r="B1274" s="97"/>
    </row>
    <row r="1275" spans="1:2" ht="15.75">
      <c r="A1275" s="4"/>
      <c r="B1275" s="97"/>
    </row>
    <row r="1276" spans="1:2" ht="15.75">
      <c r="A1276" s="4"/>
      <c r="B1276" s="97"/>
    </row>
    <row r="1277" spans="1:2" ht="15.75" customHeight="1">
      <c r="A1277" s="4"/>
      <c r="B1277" s="97"/>
    </row>
    <row r="1278" spans="1:2" ht="15.75">
      <c r="A1278" s="4"/>
      <c r="B1278" s="97"/>
    </row>
    <row r="1279" spans="1:2" ht="15.75">
      <c r="A1279" s="4"/>
      <c r="B1279" s="97"/>
    </row>
    <row r="1280" spans="1:2" ht="15.75">
      <c r="A1280" s="4"/>
      <c r="B1280" s="97"/>
    </row>
    <row r="1281" spans="1:2" ht="15.75">
      <c r="A1281" s="4"/>
      <c r="B1281" s="97"/>
    </row>
    <row r="1282" spans="1:2" ht="15.75">
      <c r="A1282" s="4"/>
      <c r="B1282" s="97"/>
    </row>
    <row r="1283" spans="1:2" ht="15.75">
      <c r="A1283" s="4"/>
      <c r="B1283" s="97"/>
    </row>
    <row r="1284" spans="1:2" ht="15.75">
      <c r="A1284" s="4"/>
      <c r="B1284" s="97"/>
    </row>
    <row r="1285" spans="1:2" ht="15.75">
      <c r="A1285" s="4"/>
      <c r="B1285" s="97"/>
    </row>
    <row r="1286" spans="1:2" ht="15.75">
      <c r="A1286" s="4"/>
      <c r="B1286" s="97"/>
    </row>
    <row r="1287" spans="1:2" ht="15.75">
      <c r="A1287" s="4"/>
      <c r="B1287" s="97"/>
    </row>
    <row r="1288" spans="1:2" ht="15.75">
      <c r="A1288" s="6"/>
      <c r="B1288" s="98"/>
    </row>
    <row r="1289" spans="1:2" ht="15.75">
      <c r="A1289" s="6"/>
      <c r="B1289" s="98"/>
    </row>
    <row r="1290" spans="1:2" ht="15.75">
      <c r="A1290" s="4"/>
      <c r="B1290" s="97"/>
    </row>
    <row r="1291" spans="1:2" ht="15.75">
      <c r="A1291" s="6"/>
      <c r="B1291" s="98"/>
    </row>
    <row r="1292" spans="1:2" ht="15.75">
      <c r="A1292" s="4"/>
      <c r="B1292" s="97"/>
    </row>
    <row r="1293" spans="1:2" ht="15.75">
      <c r="A1293" s="4"/>
      <c r="B1293" s="97"/>
    </row>
    <row r="1294" spans="1:2" ht="15.75">
      <c r="A1294" s="4"/>
      <c r="B1294" s="97"/>
    </row>
    <row r="1295" spans="1:2" ht="15.75">
      <c r="A1295" s="4"/>
      <c r="B1295" s="97"/>
    </row>
    <row r="1296" spans="1:2" ht="15.75">
      <c r="A1296" s="4"/>
      <c r="B1296" s="97"/>
    </row>
    <row r="1297" spans="1:2" ht="15.75">
      <c r="A1297" s="4"/>
      <c r="B1297" s="97"/>
    </row>
    <row r="1298" spans="1:2" ht="15.75">
      <c r="A1298" s="4"/>
      <c r="B1298" s="97"/>
    </row>
    <row r="1299" spans="1:2" ht="15.75">
      <c r="A1299" s="4"/>
      <c r="B1299" s="97"/>
    </row>
    <row r="1300" spans="1:2" ht="15.75">
      <c r="A1300" s="4"/>
      <c r="B1300" s="97"/>
    </row>
    <row r="1301" spans="1:2" ht="15.75">
      <c r="A1301" s="4"/>
      <c r="B1301" s="97"/>
    </row>
    <row r="1302" spans="1:2" ht="15.75">
      <c r="A1302" s="4"/>
      <c r="B1302" s="97"/>
    </row>
    <row r="1303" spans="1:2" ht="15.75">
      <c r="A1303" s="4"/>
      <c r="B1303" s="97"/>
    </row>
    <row r="1304" spans="1:2" ht="15.75">
      <c r="A1304" s="4"/>
      <c r="B1304" s="97"/>
    </row>
    <row r="1305" spans="1:2" ht="15.75">
      <c r="A1305" s="4"/>
      <c r="B1305" s="97"/>
    </row>
    <row r="1306" spans="1:2" ht="15.75">
      <c r="A1306" s="4"/>
      <c r="B1306" s="97"/>
    </row>
    <row r="1307" spans="1:2" ht="15.75">
      <c r="A1307" s="4"/>
      <c r="B1307" s="97"/>
    </row>
    <row r="1308" spans="1:2" ht="15.75">
      <c r="A1308" s="4"/>
      <c r="B1308" s="97"/>
    </row>
    <row r="1309" spans="1:2" ht="15.75">
      <c r="A1309" s="4"/>
      <c r="B1309" s="97"/>
    </row>
    <row r="1310" spans="1:2" ht="15.75">
      <c r="A1310" s="4"/>
      <c r="B1310" s="97"/>
    </row>
    <row r="1311" spans="1:2">
      <c r="A1311" s="7"/>
      <c r="B1311" s="109"/>
    </row>
    <row r="1312" spans="1:2">
      <c r="A1312" s="7"/>
      <c r="B1312" s="109"/>
    </row>
    <row r="1313" spans="1:2" ht="15.75">
      <c r="A1313" s="4"/>
      <c r="B1313" s="97"/>
    </row>
    <row r="1314" spans="1:2" ht="15.75">
      <c r="A1314" s="4"/>
      <c r="B1314" s="97"/>
    </row>
    <row r="1315" spans="1:2" ht="15.75">
      <c r="A1315" s="4"/>
      <c r="B1315" s="97"/>
    </row>
    <row r="1316" spans="1:2">
      <c r="A1316" s="7"/>
      <c r="B1316" s="109"/>
    </row>
    <row r="1317" spans="1:2">
      <c r="A1317" s="7"/>
      <c r="B1317" s="109"/>
    </row>
    <row r="1318" spans="1:2">
      <c r="A1318" s="7"/>
      <c r="B1318" s="109"/>
    </row>
    <row r="1319" spans="1:2">
      <c r="A1319" s="7"/>
      <c r="B1319" s="109"/>
    </row>
    <row r="1320" spans="1:2">
      <c r="A1320" s="7"/>
      <c r="B1320" s="109"/>
    </row>
    <row r="1321" spans="1:2">
      <c r="A1321" s="7"/>
      <c r="B1321" s="109"/>
    </row>
    <row r="1322" spans="1:2" ht="15.75">
      <c r="A1322" s="4"/>
      <c r="B1322" s="97"/>
    </row>
    <row r="1336" spans="1:2" ht="15" customHeight="1">
      <c r="A1336" s="1" t="s">
        <v>0</v>
      </c>
    </row>
    <row r="1337" spans="1:2">
      <c r="A1337" s="2"/>
      <c r="B1337" s="107"/>
    </row>
    <row r="1338" spans="1:2">
      <c r="A1338" s="2"/>
      <c r="B1338" s="107"/>
    </row>
    <row r="1339" spans="1:2">
      <c r="A1339" s="2"/>
      <c r="B1339" s="107"/>
    </row>
    <row r="1340" spans="1:2">
      <c r="A1340" s="2"/>
      <c r="B1340" s="107"/>
    </row>
    <row r="1341" spans="1:2">
      <c r="A1341" s="2"/>
      <c r="B1341" s="107"/>
    </row>
    <row r="1342" spans="1:2">
      <c r="A1342" s="2"/>
      <c r="B1342" s="107"/>
    </row>
    <row r="1343" spans="1:2">
      <c r="A1343" s="2"/>
      <c r="B1343" s="107"/>
    </row>
    <row r="1344" spans="1:2">
      <c r="A1344" s="2"/>
      <c r="B1344" s="107"/>
    </row>
    <row r="1345" spans="1:20">
      <c r="A1345" s="2"/>
      <c r="B1345" s="107"/>
    </row>
    <row r="1346" spans="1:20">
      <c r="A1346" s="2"/>
      <c r="B1346" s="107"/>
    </row>
    <row r="1347" spans="1:20" ht="15.75">
      <c r="A1347" s="3" t="s">
        <v>3</v>
      </c>
      <c r="B1347" s="104"/>
    </row>
    <row r="1348" spans="1:20" ht="15.75">
      <c r="A1348" s="3" t="s">
        <v>4</v>
      </c>
      <c r="B1348" s="104"/>
    </row>
    <row r="1349" spans="1:20" ht="15.75">
      <c r="A1349" s="3" t="s">
        <v>90</v>
      </c>
      <c r="B1349" s="104"/>
    </row>
    <row r="1350" spans="1:20" ht="27" customHeight="1">
      <c r="A1350" s="3" t="s">
        <v>5</v>
      </c>
      <c r="B1350" s="104"/>
    </row>
    <row r="1351" spans="1:20" ht="15.75">
      <c r="A1351" s="3" t="s">
        <v>6</v>
      </c>
      <c r="B1351" s="104"/>
    </row>
    <row r="1352" spans="1:20" ht="15.75">
      <c r="A1352" s="3" t="s">
        <v>91</v>
      </c>
      <c r="B1352" s="104"/>
    </row>
    <row r="1353" spans="1:20">
      <c r="A1353" s="2"/>
      <c r="B1353" s="107"/>
    </row>
    <row r="1354" spans="1:20" ht="15.75" customHeight="1">
      <c r="A1354" s="210" t="s">
        <v>7</v>
      </c>
      <c r="B1354" s="84"/>
    </row>
    <row r="1355" spans="1:20" ht="15.75">
      <c r="A1355" s="211"/>
      <c r="B1355" s="84"/>
    </row>
    <row r="1356" spans="1:20" ht="15.75">
      <c r="A1356" s="4">
        <v>464</v>
      </c>
      <c r="B1356" s="97"/>
    </row>
    <row r="1357" spans="1:20" ht="15.75">
      <c r="A1357" s="4"/>
      <c r="B1357" s="97"/>
    </row>
    <row r="1358" spans="1:20" ht="15.75">
      <c r="A1358" s="4"/>
      <c r="B1358" s="97"/>
    </row>
    <row r="1359" spans="1:20" s="8" customFormat="1" ht="15.75">
      <c r="A1359" s="4"/>
      <c r="B1359" s="97"/>
      <c r="C1359" s="1"/>
      <c r="D1359" s="1"/>
      <c r="E1359" s="1"/>
      <c r="F1359" s="1"/>
      <c r="G1359" s="1"/>
      <c r="H1359" s="1"/>
      <c r="I1359" s="17"/>
      <c r="J1359" s="17"/>
      <c r="K1359" s="1"/>
      <c r="L1359" s="1"/>
      <c r="M1359" s="17"/>
      <c r="N1359" s="20"/>
      <c r="O1359" s="17"/>
      <c r="P1359" s="17"/>
      <c r="Q1359" s="17"/>
      <c r="R1359" s="17"/>
      <c r="S1359" s="17"/>
      <c r="T1359" s="1"/>
    </row>
    <row r="1360" spans="1:20" ht="15.75">
      <c r="A1360" s="4"/>
      <c r="B1360" s="97"/>
    </row>
    <row r="1361" spans="1:2" ht="15.75">
      <c r="A1361" s="4"/>
      <c r="B1361" s="97"/>
    </row>
    <row r="1362" spans="1:2" ht="15" customHeight="1">
      <c r="A1362" s="4"/>
      <c r="B1362" s="97"/>
    </row>
    <row r="1363" spans="1:2" ht="15.75">
      <c r="A1363" s="4"/>
      <c r="B1363" s="97"/>
    </row>
    <row r="1364" spans="1:2" ht="15.75">
      <c r="A1364" s="4"/>
      <c r="B1364" s="97"/>
    </row>
    <row r="1365" spans="1:2" ht="15.75">
      <c r="A1365" s="4"/>
      <c r="B1365" s="97"/>
    </row>
    <row r="1366" spans="1:2" ht="15.75">
      <c r="A1366" s="4"/>
      <c r="B1366" s="97"/>
    </row>
    <row r="1367" spans="1:2" ht="15.75">
      <c r="A1367" s="4"/>
      <c r="B1367" s="97"/>
    </row>
    <row r="1368" spans="1:2" ht="15.75">
      <c r="A1368" s="4"/>
      <c r="B1368" s="97"/>
    </row>
    <row r="1369" spans="1:2" ht="15.75">
      <c r="A1369" s="4"/>
      <c r="B1369" s="97"/>
    </row>
    <row r="1370" spans="1:2" ht="15.75">
      <c r="A1370" s="4"/>
      <c r="B1370" s="97"/>
    </row>
    <row r="1371" spans="1:2" ht="15.75">
      <c r="A1371" s="4"/>
      <c r="B1371" s="97"/>
    </row>
    <row r="1372" spans="1:2" ht="15.75">
      <c r="A1372" s="4"/>
      <c r="B1372" s="97"/>
    </row>
    <row r="1373" spans="1:2" ht="15.75">
      <c r="A1373" s="4"/>
      <c r="B1373" s="97"/>
    </row>
    <row r="1374" spans="1:2" ht="15.75">
      <c r="A1374" s="4"/>
      <c r="B1374" s="97"/>
    </row>
    <row r="1375" spans="1:2" ht="15.75">
      <c r="A1375" s="4"/>
      <c r="B1375" s="97"/>
    </row>
    <row r="1376" spans="1:2" ht="15.75">
      <c r="A1376" s="4"/>
      <c r="B1376" s="97"/>
    </row>
    <row r="1377" spans="1:27" ht="15.75">
      <c r="A1377" s="4"/>
      <c r="B1377" s="97"/>
    </row>
    <row r="1378" spans="1:27" ht="15.75">
      <c r="A1378" s="4"/>
      <c r="B1378" s="97"/>
    </row>
    <row r="1379" spans="1:27" ht="15.75">
      <c r="A1379" s="4"/>
      <c r="B1379" s="97"/>
    </row>
    <row r="1380" spans="1:27" ht="15.75" customHeight="1">
      <c r="A1380" s="4"/>
      <c r="B1380" s="97"/>
    </row>
    <row r="1381" spans="1:27" ht="15.75">
      <c r="A1381" s="4"/>
      <c r="B1381" s="97"/>
    </row>
    <row r="1382" spans="1:27" ht="15.75">
      <c r="A1382" s="4"/>
      <c r="B1382" s="97"/>
    </row>
    <row r="1383" spans="1:27" ht="15.75">
      <c r="A1383" s="4"/>
      <c r="B1383" s="97"/>
    </row>
    <row r="1384" spans="1:27" ht="15.75">
      <c r="A1384" s="4"/>
      <c r="B1384" s="97"/>
      <c r="W1384">
        <v>1682</v>
      </c>
      <c r="X1384">
        <v>1973</v>
      </c>
      <c r="Y1384">
        <v>4701</v>
      </c>
      <c r="Z1384">
        <v>1489</v>
      </c>
      <c r="AA1384">
        <v>1616</v>
      </c>
    </row>
    <row r="1385" spans="1:27" ht="15.75">
      <c r="A1385" s="4"/>
      <c r="B1385" s="97"/>
      <c r="W1385">
        <v>1802</v>
      </c>
      <c r="X1385">
        <v>1738</v>
      </c>
      <c r="Y1385">
        <v>4701</v>
      </c>
      <c r="Z1385">
        <v>1539</v>
      </c>
      <c r="AA1385">
        <v>1671</v>
      </c>
    </row>
    <row r="1386" spans="1:27" ht="15.75">
      <c r="A1386" s="4"/>
      <c r="B1386" s="97"/>
      <c r="W1386">
        <f>W1385-W1384</f>
        <v>120</v>
      </c>
      <c r="X1386">
        <f>X1385-X1384</f>
        <v>-235</v>
      </c>
      <c r="Y1386">
        <f>Y1385-Y1384</f>
        <v>0</v>
      </c>
      <c r="Z1386">
        <f>Z1385-Z1384</f>
        <v>50</v>
      </c>
      <c r="AA1386">
        <f>AA1385-AA1384</f>
        <v>55</v>
      </c>
    </row>
    <row r="1387" spans="1:27" ht="15.75">
      <c r="A1387" s="4"/>
      <c r="B1387" s="97"/>
    </row>
    <row r="1388" spans="1:27" ht="15.75">
      <c r="A1388" s="4"/>
      <c r="B1388" s="97"/>
    </row>
    <row r="1389" spans="1:27" ht="15.75">
      <c r="A1389" s="4"/>
      <c r="B1389" s="97"/>
    </row>
    <row r="1390" spans="1:27" ht="15.75">
      <c r="A1390" s="4"/>
      <c r="B1390" s="97"/>
    </row>
    <row r="1391" spans="1:27" ht="15.75">
      <c r="A1391" s="4"/>
      <c r="B1391" s="97"/>
    </row>
    <row r="1392" spans="1:27" ht="15.75">
      <c r="A1392" s="4"/>
      <c r="B1392" s="97"/>
    </row>
    <row r="1393" spans="1:26" ht="15.75">
      <c r="A1393" s="4"/>
      <c r="B1393" s="97"/>
    </row>
    <row r="1394" spans="1:26" ht="15.75">
      <c r="A1394" s="4"/>
      <c r="B1394" s="97"/>
    </row>
    <row r="1395" spans="1:26" ht="15.75">
      <c r="A1395" s="4"/>
      <c r="B1395" s="97"/>
    </row>
    <row r="1396" spans="1:26" ht="15.75">
      <c r="A1396" s="4"/>
      <c r="B1396" s="97"/>
    </row>
    <row r="1397" spans="1:26" ht="15.75">
      <c r="A1397" s="4"/>
      <c r="B1397" s="97"/>
    </row>
    <row r="1398" spans="1:26" ht="15.75">
      <c r="A1398" s="4"/>
      <c r="B1398" s="97"/>
    </row>
    <row r="1399" spans="1:26" ht="15.75">
      <c r="A1399" s="4"/>
      <c r="B1399" s="97"/>
    </row>
    <row r="1400" spans="1:26" ht="15.75">
      <c r="A1400" s="4"/>
      <c r="B1400" s="97"/>
    </row>
    <row r="1401" spans="1:26" ht="15.75">
      <c r="A1401" s="4"/>
      <c r="B1401" s="97"/>
    </row>
    <row r="1402" spans="1:26" ht="15.75">
      <c r="A1402" s="4"/>
      <c r="B1402" s="97"/>
    </row>
    <row r="1403" spans="1:26" ht="15.75">
      <c r="A1403" s="4"/>
      <c r="B1403" s="97"/>
    </row>
    <row r="1404" spans="1:26" ht="15.75">
      <c r="A1404" s="4"/>
      <c r="B1404" s="97"/>
    </row>
    <row r="1405" spans="1:26" ht="15.75">
      <c r="A1405" s="4"/>
      <c r="B1405" s="97"/>
    </row>
    <row r="1406" spans="1:26" ht="15.75">
      <c r="A1406" s="4"/>
      <c r="B1406" s="97"/>
    </row>
    <row r="1407" spans="1:26" ht="15.75">
      <c r="A1407" s="4"/>
      <c r="B1407" s="97"/>
      <c r="V1407" s="18">
        <v>123537</v>
      </c>
      <c r="W1407" s="5">
        <v>207017</v>
      </c>
      <c r="X1407" s="5">
        <v>188831</v>
      </c>
      <c r="Y1407" s="5">
        <v>183687</v>
      </c>
      <c r="Z1407" s="5">
        <v>192578</v>
      </c>
    </row>
    <row r="1408" spans="1:26" ht="15.75">
      <c r="A1408" s="4"/>
      <c r="B1408" s="97"/>
      <c r="V1408">
        <v>144029</v>
      </c>
      <c r="W1408">
        <v>184592</v>
      </c>
      <c r="X1408">
        <v>184946</v>
      </c>
      <c r="Y1408">
        <v>187307</v>
      </c>
      <c r="Z1408">
        <v>194776</v>
      </c>
    </row>
    <row r="1409" spans="1:26" ht="15.75">
      <c r="A1409" s="4"/>
      <c r="B1409" s="97"/>
    </row>
    <row r="1410" spans="1:26" ht="15.75">
      <c r="A1410" s="4"/>
      <c r="B1410" s="97"/>
      <c r="V1410">
        <f>V1408-V1407</f>
        <v>20492</v>
      </c>
      <c r="W1410">
        <f>W1408-W1407</f>
        <v>-22425</v>
      </c>
      <c r="X1410">
        <f>X1408-X1407</f>
        <v>-3885</v>
      </c>
      <c r="Y1410">
        <f>Y1408-Y1407</f>
        <v>3620</v>
      </c>
      <c r="Z1410">
        <f>Z1408-Z1407</f>
        <v>2198</v>
      </c>
    </row>
    <row r="1411" spans="1:26" ht="15.75">
      <c r="A1411" s="4"/>
      <c r="B1411" s="97"/>
    </row>
    <row r="1412" spans="1:26" ht="15.75">
      <c r="A1412" s="6"/>
      <c r="B1412" s="98"/>
    </row>
    <row r="1413" spans="1:26" ht="15.75">
      <c r="A1413" s="6"/>
      <c r="B1413" s="98"/>
    </row>
    <row r="1414" spans="1:26" ht="15.75">
      <c r="A1414" s="4"/>
      <c r="B1414" s="97"/>
    </row>
    <row r="1415" spans="1:26" ht="15.75">
      <c r="A1415" s="6"/>
      <c r="B1415" s="98"/>
    </row>
    <row r="1416" spans="1:26" ht="15.75">
      <c r="A1416" s="4"/>
      <c r="B1416" s="97"/>
    </row>
    <row r="1417" spans="1:26" ht="15.75">
      <c r="A1417" s="4"/>
      <c r="B1417" s="97"/>
    </row>
    <row r="1418" spans="1:26" ht="15.75">
      <c r="A1418" s="4"/>
      <c r="B1418" s="97"/>
    </row>
    <row r="1419" spans="1:26" ht="15.75">
      <c r="A1419" s="4"/>
      <c r="B1419" s="97"/>
    </row>
    <row r="1420" spans="1:26" ht="15.75">
      <c r="A1420" s="4"/>
      <c r="B1420" s="97"/>
    </row>
    <row r="1421" spans="1:26" ht="15.75">
      <c r="A1421" s="4"/>
      <c r="B1421" s="97"/>
    </row>
    <row r="1422" spans="1:26" ht="15.75">
      <c r="A1422" s="4"/>
      <c r="B1422" s="97"/>
    </row>
    <row r="1423" spans="1:26" ht="15.75">
      <c r="A1423" s="4"/>
      <c r="B1423" s="97"/>
    </row>
    <row r="1424" spans="1:26" ht="15.75">
      <c r="A1424" s="4"/>
      <c r="B1424" s="97"/>
    </row>
    <row r="1425" spans="1:2" ht="15.75">
      <c r="A1425" s="4"/>
      <c r="B1425" s="97"/>
    </row>
    <row r="1426" spans="1:2" ht="15.75">
      <c r="A1426" s="4"/>
      <c r="B1426" s="97"/>
    </row>
    <row r="1427" spans="1:2" ht="15.75">
      <c r="A1427" s="4"/>
      <c r="B1427" s="97"/>
    </row>
    <row r="1428" spans="1:2" ht="15.75">
      <c r="A1428" s="4"/>
      <c r="B1428" s="97"/>
    </row>
    <row r="1429" spans="1:2" ht="15.75">
      <c r="A1429" s="4"/>
      <c r="B1429" s="97"/>
    </row>
    <row r="1430" spans="1:2" ht="15.75">
      <c r="A1430" s="4"/>
      <c r="B1430" s="97"/>
    </row>
    <row r="1431" spans="1:2" ht="15.75">
      <c r="A1431" s="4"/>
      <c r="B1431" s="97"/>
    </row>
    <row r="1432" spans="1:2" ht="15.75">
      <c r="A1432" s="4"/>
      <c r="B1432" s="97"/>
    </row>
    <row r="1433" spans="1:2" ht="15.75">
      <c r="A1433" s="4"/>
      <c r="B1433" s="97"/>
    </row>
    <row r="1434" spans="1:2" ht="15.75">
      <c r="A1434" s="4"/>
      <c r="B1434" s="97"/>
    </row>
    <row r="1435" spans="1:2">
      <c r="A1435" s="7"/>
      <c r="B1435" s="109"/>
    </row>
    <row r="1436" spans="1:2">
      <c r="A1436" s="7"/>
      <c r="B1436" s="109"/>
    </row>
    <row r="1437" spans="1:2" ht="15.75">
      <c r="A1437" s="4"/>
      <c r="B1437" s="97"/>
    </row>
    <row r="1438" spans="1:2" ht="15.75">
      <c r="A1438" s="4"/>
      <c r="B1438" s="97"/>
    </row>
    <row r="1439" spans="1:2" ht="15.75">
      <c r="A1439" s="4"/>
      <c r="B1439" s="97"/>
    </row>
    <row r="1440" spans="1:2">
      <c r="A1440" s="7"/>
      <c r="B1440" s="109"/>
    </row>
    <row r="1441" spans="1:2">
      <c r="A1441" s="7"/>
      <c r="B1441" s="109"/>
    </row>
    <row r="1442" spans="1:2">
      <c r="A1442" s="7"/>
      <c r="B1442" s="109"/>
    </row>
    <row r="1443" spans="1:2">
      <c r="A1443" s="7"/>
      <c r="B1443" s="109"/>
    </row>
    <row r="1444" spans="1:2">
      <c r="A1444" s="7"/>
      <c r="B1444" s="109"/>
    </row>
    <row r="1445" spans="1:2">
      <c r="A1445" s="7"/>
      <c r="B1445" s="109"/>
    </row>
    <row r="1446" spans="1:2" ht="15.75">
      <c r="A1446" s="4"/>
      <c r="B1446" s="97"/>
    </row>
    <row r="1456" spans="1:2" ht="15" customHeight="1">
      <c r="A1456" s="1" t="s">
        <v>0</v>
      </c>
    </row>
    <row r="1457" spans="1:2">
      <c r="A1457" s="2"/>
      <c r="B1457" s="107"/>
    </row>
    <row r="1458" spans="1:2">
      <c r="A1458" s="2"/>
      <c r="B1458" s="107"/>
    </row>
    <row r="1459" spans="1:2">
      <c r="A1459" s="2"/>
      <c r="B1459" s="107"/>
    </row>
    <row r="1460" spans="1:2" ht="15.75" customHeight="1">
      <c r="A1460" s="2"/>
      <c r="B1460" s="107"/>
    </row>
    <row r="1461" spans="1:2">
      <c r="A1461" s="2"/>
      <c r="B1461" s="107"/>
    </row>
    <row r="1462" spans="1:2">
      <c r="A1462" s="2"/>
      <c r="B1462" s="107"/>
    </row>
    <row r="1463" spans="1:2">
      <c r="A1463" s="2"/>
      <c r="B1463" s="107"/>
    </row>
    <row r="1464" spans="1:2">
      <c r="A1464" s="2"/>
      <c r="B1464" s="107"/>
    </row>
    <row r="1465" spans="1:2">
      <c r="A1465" s="2"/>
      <c r="B1465" s="107"/>
    </row>
    <row r="1466" spans="1:2">
      <c r="A1466" s="2"/>
      <c r="B1466" s="107"/>
    </row>
    <row r="1467" spans="1:2" ht="15.75">
      <c r="A1467" s="3" t="s">
        <v>3</v>
      </c>
      <c r="B1467" s="104"/>
    </row>
    <row r="1468" spans="1:2" ht="15.75">
      <c r="A1468" s="3" t="s">
        <v>4</v>
      </c>
      <c r="B1468" s="104"/>
    </row>
    <row r="1469" spans="1:2" ht="15.75">
      <c r="A1469" s="3" t="s">
        <v>90</v>
      </c>
      <c r="B1469" s="104"/>
    </row>
    <row r="1470" spans="1:2" ht="15.75">
      <c r="A1470" s="3" t="s">
        <v>5</v>
      </c>
      <c r="B1470" s="104"/>
    </row>
    <row r="1471" spans="1:2" ht="15.75">
      <c r="A1471" s="3" t="s">
        <v>6</v>
      </c>
      <c r="B1471" s="104"/>
    </row>
    <row r="1472" spans="1:2" ht="15.75">
      <c r="A1472" s="3" t="s">
        <v>91</v>
      </c>
      <c r="B1472" s="104"/>
    </row>
    <row r="1473" spans="1:2">
      <c r="A1473" s="2"/>
      <c r="B1473" s="107"/>
    </row>
    <row r="1474" spans="1:2" ht="15.75" customHeight="1">
      <c r="A1474" s="210" t="s">
        <v>7</v>
      </c>
      <c r="B1474" s="84"/>
    </row>
    <row r="1475" spans="1:2" ht="15.75">
      <c r="A1475" s="211"/>
      <c r="B1475" s="84"/>
    </row>
    <row r="1476" spans="1:2" ht="15.75">
      <c r="A1476" s="4">
        <v>464</v>
      </c>
      <c r="B1476" s="97"/>
    </row>
    <row r="1477" spans="1:2" ht="15.75">
      <c r="A1477" s="4"/>
      <c r="B1477" s="97"/>
    </row>
    <row r="1478" spans="1:2" ht="15.75">
      <c r="A1478" s="4"/>
      <c r="B1478" s="97"/>
    </row>
    <row r="1479" spans="1:2" ht="15.75">
      <c r="A1479" s="4"/>
      <c r="B1479" s="97"/>
    </row>
    <row r="1480" spans="1:2" ht="15.75">
      <c r="A1480" s="4"/>
      <c r="B1480" s="97"/>
    </row>
    <row r="1481" spans="1:2" ht="15.75">
      <c r="A1481" s="4"/>
      <c r="B1481" s="97"/>
    </row>
    <row r="1482" spans="1:2" ht="15.75">
      <c r="A1482" s="4"/>
      <c r="B1482" s="97"/>
    </row>
    <row r="1483" spans="1:2" ht="15.75">
      <c r="A1483" s="4"/>
      <c r="B1483" s="97"/>
    </row>
    <row r="1484" spans="1:2" ht="15.75">
      <c r="A1484" s="4"/>
      <c r="B1484" s="97"/>
    </row>
    <row r="1485" spans="1:2" ht="15.75">
      <c r="A1485" s="4"/>
      <c r="B1485" s="97"/>
    </row>
    <row r="1486" spans="1:2" ht="15.75">
      <c r="A1486" s="4"/>
      <c r="B1486" s="97"/>
    </row>
    <row r="1487" spans="1:2" ht="15.75">
      <c r="A1487" s="4"/>
      <c r="B1487" s="97"/>
    </row>
    <row r="1488" spans="1:2" ht="15.75">
      <c r="A1488" s="4"/>
      <c r="B1488" s="97"/>
    </row>
    <row r="1489" spans="1:2" ht="15.75">
      <c r="A1489" s="4"/>
      <c r="B1489" s="97"/>
    </row>
    <row r="1490" spans="1:2" ht="15.75">
      <c r="A1490" s="4"/>
      <c r="B1490" s="97"/>
    </row>
    <row r="1491" spans="1:2" ht="15.75">
      <c r="A1491" s="4"/>
      <c r="B1491" s="97"/>
    </row>
    <row r="1492" spans="1:2" ht="15.75">
      <c r="A1492" s="4"/>
      <c r="B1492" s="97"/>
    </row>
    <row r="1493" spans="1:2" ht="15.75">
      <c r="A1493" s="4"/>
      <c r="B1493" s="97"/>
    </row>
    <row r="1494" spans="1:2" ht="15.75">
      <c r="A1494" s="4"/>
      <c r="B1494" s="97"/>
    </row>
    <row r="1495" spans="1:2" ht="15.75">
      <c r="A1495" s="4"/>
      <c r="B1495" s="97"/>
    </row>
    <row r="1496" spans="1:2" ht="15.75">
      <c r="A1496" s="4"/>
      <c r="B1496" s="97"/>
    </row>
    <row r="1497" spans="1:2" ht="15.75">
      <c r="A1497" s="4"/>
      <c r="B1497" s="97"/>
    </row>
    <row r="1498" spans="1:2" ht="15.75">
      <c r="A1498" s="4"/>
      <c r="B1498" s="97"/>
    </row>
    <row r="1499" spans="1:2" ht="15.75">
      <c r="A1499" s="4"/>
      <c r="B1499" s="97"/>
    </row>
    <row r="1500" spans="1:2" ht="15.75">
      <c r="A1500" s="4"/>
      <c r="B1500" s="97"/>
    </row>
    <row r="1501" spans="1:2" ht="15.75">
      <c r="A1501" s="4"/>
      <c r="B1501" s="97"/>
    </row>
    <row r="1502" spans="1:2" ht="15.75">
      <c r="A1502" s="4"/>
      <c r="B1502" s="97"/>
    </row>
    <row r="1503" spans="1:2" ht="15.75">
      <c r="A1503" s="4"/>
      <c r="B1503" s="97"/>
    </row>
    <row r="1504" spans="1:2" ht="15.75">
      <c r="A1504" s="4"/>
      <c r="B1504" s="97"/>
    </row>
    <row r="1505" spans="1:2" ht="15.75">
      <c r="A1505" s="4"/>
      <c r="B1505" s="97"/>
    </row>
    <row r="1506" spans="1:2" ht="15.75">
      <c r="A1506" s="4"/>
      <c r="B1506" s="97"/>
    </row>
    <row r="1507" spans="1:2" ht="15.75">
      <c r="A1507" s="4"/>
      <c r="B1507" s="97"/>
    </row>
    <row r="1508" spans="1:2" ht="15.75">
      <c r="A1508" s="4"/>
      <c r="B1508" s="97"/>
    </row>
    <row r="1509" spans="1:2" ht="15.75">
      <c r="A1509" s="4"/>
      <c r="B1509" s="97"/>
    </row>
    <row r="1510" spans="1:2" ht="15.75">
      <c r="A1510" s="4"/>
      <c r="B1510" s="97"/>
    </row>
    <row r="1511" spans="1:2" ht="15.75">
      <c r="A1511" s="4"/>
      <c r="B1511" s="97"/>
    </row>
    <row r="1512" spans="1:2" ht="15.75">
      <c r="A1512" s="4"/>
      <c r="B1512" s="97"/>
    </row>
    <row r="1513" spans="1:2" ht="15.75">
      <c r="A1513" s="4"/>
      <c r="B1513" s="97"/>
    </row>
    <row r="1514" spans="1:2" ht="15.75">
      <c r="A1514" s="4"/>
      <c r="B1514" s="97"/>
    </row>
    <row r="1515" spans="1:2" ht="15.75">
      <c r="A1515" s="4"/>
      <c r="B1515" s="97"/>
    </row>
    <row r="1516" spans="1:2" ht="15.75">
      <c r="A1516" s="4"/>
      <c r="B1516" s="97"/>
    </row>
    <row r="1517" spans="1:2" ht="15.75">
      <c r="A1517" s="4"/>
      <c r="B1517" s="97"/>
    </row>
    <row r="1518" spans="1:2" ht="15.75">
      <c r="A1518" s="4"/>
      <c r="B1518" s="97"/>
    </row>
    <row r="1519" spans="1:2" ht="15.75">
      <c r="A1519" s="4"/>
      <c r="B1519" s="97"/>
    </row>
    <row r="1520" spans="1:2" ht="15.75">
      <c r="A1520" s="4"/>
      <c r="B1520" s="97"/>
    </row>
    <row r="1521" spans="1:2" ht="15.75">
      <c r="A1521" s="4"/>
      <c r="B1521" s="97"/>
    </row>
    <row r="1522" spans="1:2" ht="15.75">
      <c r="A1522" s="4"/>
      <c r="B1522" s="97"/>
    </row>
    <row r="1523" spans="1:2" ht="15.75">
      <c r="A1523" s="4"/>
      <c r="B1523" s="97"/>
    </row>
    <row r="1524" spans="1:2" ht="15.75">
      <c r="A1524" s="4"/>
      <c r="B1524" s="97"/>
    </row>
    <row r="1525" spans="1:2" ht="15.75">
      <c r="A1525" s="4"/>
      <c r="B1525" s="97"/>
    </row>
    <row r="1526" spans="1:2" ht="15.75">
      <c r="A1526" s="4"/>
      <c r="B1526" s="97"/>
    </row>
    <row r="1527" spans="1:2" ht="15.75">
      <c r="A1527" s="4"/>
      <c r="B1527" s="97"/>
    </row>
    <row r="1528" spans="1:2" ht="15.75">
      <c r="A1528" s="4"/>
      <c r="B1528" s="97"/>
    </row>
    <row r="1529" spans="1:2" ht="15.75">
      <c r="A1529" s="4"/>
      <c r="B1529" s="97"/>
    </row>
    <row r="1530" spans="1:2" ht="15.75">
      <c r="A1530" s="4"/>
      <c r="B1530" s="97"/>
    </row>
    <row r="1531" spans="1:2" ht="15.75">
      <c r="A1531" s="4"/>
      <c r="B1531" s="97"/>
    </row>
    <row r="1532" spans="1:2" ht="15.75">
      <c r="A1532" s="6"/>
      <c r="B1532" s="98"/>
    </row>
    <row r="1533" spans="1:2" ht="15.75">
      <c r="A1533" s="6"/>
      <c r="B1533" s="98"/>
    </row>
    <row r="1534" spans="1:2" ht="15.75">
      <c r="A1534" s="4"/>
      <c r="B1534" s="97"/>
    </row>
    <row r="1535" spans="1:2" ht="15.75">
      <c r="A1535" s="6"/>
      <c r="B1535" s="98"/>
    </row>
    <row r="1536" spans="1:2" ht="15.75">
      <c r="A1536" s="4"/>
      <c r="B1536" s="97"/>
    </row>
    <row r="1537" spans="1:2" ht="15.75">
      <c r="A1537" s="4"/>
      <c r="B1537" s="97"/>
    </row>
    <row r="1538" spans="1:2" ht="15.75">
      <c r="A1538" s="4"/>
      <c r="B1538" s="97"/>
    </row>
    <row r="1539" spans="1:2" ht="15.75">
      <c r="A1539" s="4"/>
      <c r="B1539" s="97"/>
    </row>
    <row r="1540" spans="1:2" ht="15.75">
      <c r="A1540" s="4"/>
      <c r="B1540" s="97"/>
    </row>
    <row r="1541" spans="1:2" ht="15.75">
      <c r="A1541" s="4"/>
      <c r="B1541" s="97"/>
    </row>
    <row r="1542" spans="1:2" ht="15.75">
      <c r="A1542" s="4"/>
      <c r="B1542" s="97"/>
    </row>
    <row r="1543" spans="1:2" ht="15.75">
      <c r="A1543" s="4"/>
      <c r="B1543" s="97"/>
    </row>
    <row r="1544" spans="1:2" ht="15.75">
      <c r="A1544" s="4"/>
      <c r="B1544" s="97"/>
    </row>
    <row r="1545" spans="1:2" ht="15.75">
      <c r="A1545" s="4"/>
      <c r="B1545" s="97"/>
    </row>
    <row r="1546" spans="1:2" ht="15.75">
      <c r="A1546" s="4"/>
      <c r="B1546" s="97"/>
    </row>
    <row r="1547" spans="1:2" ht="15.75">
      <c r="A1547" s="4"/>
      <c r="B1547" s="97"/>
    </row>
    <row r="1548" spans="1:2" ht="15.75">
      <c r="A1548" s="4"/>
      <c r="B1548" s="97"/>
    </row>
    <row r="1549" spans="1:2" ht="15.75">
      <c r="A1549" s="4"/>
      <c r="B1549" s="97"/>
    </row>
    <row r="1550" spans="1:2" ht="15.75">
      <c r="A1550" s="4"/>
      <c r="B1550" s="97"/>
    </row>
    <row r="1551" spans="1:2" ht="15.75">
      <c r="A1551" s="4"/>
      <c r="B1551" s="97"/>
    </row>
    <row r="1552" spans="1:2" ht="15" customHeight="1">
      <c r="A1552" s="4"/>
      <c r="B1552" s="97"/>
    </row>
    <row r="1553" spans="1:2" ht="15.75">
      <c r="A1553" s="4"/>
      <c r="B1553" s="97"/>
    </row>
    <row r="1554" spans="1:2" ht="15.75">
      <c r="A1554" s="4"/>
      <c r="B1554" s="97"/>
    </row>
    <row r="1555" spans="1:2">
      <c r="A1555" s="7"/>
      <c r="B1555" s="109"/>
    </row>
    <row r="1556" spans="1:2">
      <c r="A1556" s="7"/>
      <c r="B1556" s="109"/>
    </row>
    <row r="1557" spans="1:2" ht="15.75">
      <c r="A1557" s="4"/>
      <c r="B1557" s="97"/>
    </row>
    <row r="1558" spans="1:2" ht="15.75">
      <c r="A1558" s="4"/>
      <c r="B1558" s="97"/>
    </row>
    <row r="1559" spans="1:2" ht="15.75">
      <c r="A1559" s="4"/>
      <c r="B1559" s="97"/>
    </row>
    <row r="1560" spans="1:2">
      <c r="A1560" s="7"/>
      <c r="B1560" s="109"/>
    </row>
    <row r="1561" spans="1:2">
      <c r="A1561" s="7"/>
      <c r="B1561" s="109"/>
    </row>
    <row r="1562" spans="1:2">
      <c r="A1562" s="7"/>
      <c r="B1562" s="109"/>
    </row>
    <row r="1563" spans="1:2">
      <c r="A1563" s="7"/>
      <c r="B1563" s="109"/>
    </row>
    <row r="1564" spans="1:2">
      <c r="A1564" s="7"/>
      <c r="B1564" s="109"/>
    </row>
    <row r="1565" spans="1:2">
      <c r="A1565" s="7"/>
      <c r="B1565" s="109"/>
    </row>
    <row r="1566" spans="1:2" ht="15.75">
      <c r="A1566" s="4"/>
      <c r="B1566" s="97"/>
    </row>
    <row r="1570" spans="1:2" ht="15.75" customHeight="1"/>
    <row r="1571" spans="1:2" ht="22.5" customHeight="1"/>
    <row r="1578" spans="1:2" ht="15" customHeight="1">
      <c r="A1578" s="1" t="s">
        <v>0</v>
      </c>
    </row>
    <row r="1579" spans="1:2">
      <c r="A1579" s="2"/>
      <c r="B1579" s="107"/>
    </row>
    <row r="1580" spans="1:2">
      <c r="A1580" s="2"/>
      <c r="B1580" s="107"/>
    </row>
    <row r="1581" spans="1:2">
      <c r="A1581" s="2"/>
      <c r="B1581" s="107"/>
    </row>
    <row r="1582" spans="1:2">
      <c r="A1582" s="2"/>
      <c r="B1582" s="107"/>
    </row>
    <row r="1583" spans="1:2">
      <c r="A1583" s="2"/>
      <c r="B1583" s="107"/>
    </row>
    <row r="1584" spans="1:2">
      <c r="A1584" s="2"/>
      <c r="B1584" s="107"/>
    </row>
    <row r="1585" spans="1:2">
      <c r="A1585" s="2"/>
      <c r="B1585" s="107"/>
    </row>
    <row r="1586" spans="1:2">
      <c r="A1586" s="2"/>
      <c r="B1586" s="107"/>
    </row>
    <row r="1587" spans="1:2">
      <c r="A1587" s="2"/>
      <c r="B1587" s="107"/>
    </row>
    <row r="1588" spans="1:2">
      <c r="A1588" s="2"/>
      <c r="B1588" s="107"/>
    </row>
    <row r="1589" spans="1:2" ht="15.75">
      <c r="A1589" s="3" t="s">
        <v>3</v>
      </c>
      <c r="B1589" s="104"/>
    </row>
    <row r="1590" spans="1:2" ht="15.75">
      <c r="A1590" s="3" t="s">
        <v>4</v>
      </c>
      <c r="B1590" s="104"/>
    </row>
    <row r="1591" spans="1:2" ht="15.75">
      <c r="A1591" s="3" t="s">
        <v>90</v>
      </c>
      <c r="B1591" s="104"/>
    </row>
    <row r="1592" spans="1:2" ht="15.75">
      <c r="A1592" s="3" t="s">
        <v>5</v>
      </c>
      <c r="B1592" s="104"/>
    </row>
    <row r="1593" spans="1:2" ht="15.75">
      <c r="A1593" s="3" t="s">
        <v>6</v>
      </c>
      <c r="B1593" s="104"/>
    </row>
    <row r="1594" spans="1:2" ht="15.75">
      <c r="A1594" s="3" t="s">
        <v>91</v>
      </c>
      <c r="B1594" s="104"/>
    </row>
    <row r="1595" spans="1:2">
      <c r="A1595" s="2"/>
      <c r="B1595" s="107"/>
    </row>
    <row r="1596" spans="1:2" ht="15.75" customHeight="1">
      <c r="A1596" s="210" t="s">
        <v>7</v>
      </c>
      <c r="B1596" s="84"/>
    </row>
    <row r="1597" spans="1:2" ht="15.75">
      <c r="A1597" s="211"/>
      <c r="B1597" s="84"/>
    </row>
    <row r="1598" spans="1:2" ht="15.75">
      <c r="A1598" s="4">
        <v>464</v>
      </c>
      <c r="B1598" s="97"/>
    </row>
    <row r="1599" spans="1:2" ht="15.75">
      <c r="A1599" s="4"/>
      <c r="B1599" s="97"/>
    </row>
    <row r="1600" spans="1:2" ht="15.75">
      <c r="A1600" s="4"/>
      <c r="B1600" s="97"/>
    </row>
    <row r="1601" spans="1:20" ht="15.75">
      <c r="A1601" s="4"/>
      <c r="B1601" s="97"/>
    </row>
    <row r="1602" spans="1:20" ht="15.75">
      <c r="A1602" s="4"/>
      <c r="B1602" s="97"/>
    </row>
    <row r="1603" spans="1:20" ht="15.75">
      <c r="A1603" s="4"/>
      <c r="B1603" s="97"/>
    </row>
    <row r="1604" spans="1:20" ht="15.75">
      <c r="A1604" s="4"/>
      <c r="B1604" s="97"/>
    </row>
    <row r="1605" spans="1:20" ht="15.75">
      <c r="A1605" s="4"/>
      <c r="B1605" s="97"/>
    </row>
    <row r="1606" spans="1:20" ht="15.75">
      <c r="A1606" s="4"/>
      <c r="B1606" s="97"/>
    </row>
    <row r="1607" spans="1:20" ht="15.75">
      <c r="A1607" s="4"/>
      <c r="B1607" s="97"/>
    </row>
    <row r="1608" spans="1:20" ht="15.75">
      <c r="A1608" s="4"/>
      <c r="B1608" s="97"/>
    </row>
    <row r="1609" spans="1:20" ht="15.75">
      <c r="A1609" s="4"/>
      <c r="B1609" s="97"/>
    </row>
    <row r="1610" spans="1:20" ht="15.75">
      <c r="A1610" s="4"/>
      <c r="B1610" s="97"/>
    </row>
    <row r="1611" spans="1:20" ht="15.75">
      <c r="A1611" s="4"/>
      <c r="B1611" s="97"/>
    </row>
    <row r="1612" spans="1:20" ht="15.75">
      <c r="A1612" s="4"/>
      <c r="B1612" s="97"/>
    </row>
    <row r="1613" spans="1:20" ht="15.75">
      <c r="A1613" s="4"/>
      <c r="B1613" s="97"/>
    </row>
    <row r="1614" spans="1:20" s="17" customFormat="1" ht="15.75">
      <c r="A1614" s="15"/>
      <c r="B1614" s="99"/>
      <c r="C1614" s="1"/>
      <c r="D1614" s="1"/>
      <c r="E1614" s="1"/>
      <c r="F1614" s="1"/>
      <c r="G1614" s="1"/>
      <c r="H1614" s="1"/>
      <c r="K1614" s="1"/>
      <c r="L1614" s="1"/>
      <c r="N1614" s="20"/>
      <c r="T1614" s="1"/>
    </row>
    <row r="1615" spans="1:20" ht="15.75">
      <c r="A1615" s="4"/>
      <c r="B1615" s="97"/>
    </row>
    <row r="1616" spans="1:20" ht="15.75">
      <c r="A1616" s="4"/>
      <c r="B1616" s="97"/>
    </row>
    <row r="1617" spans="1:20" s="17" customFormat="1" ht="15.75">
      <c r="A1617" s="15"/>
      <c r="B1617" s="99"/>
      <c r="C1617" s="1"/>
      <c r="D1617" s="1"/>
      <c r="E1617" s="1"/>
      <c r="F1617" s="1"/>
      <c r="G1617" s="1"/>
      <c r="H1617" s="1"/>
      <c r="K1617" s="1"/>
      <c r="L1617" s="1"/>
      <c r="N1617" s="20"/>
      <c r="T1617" s="1"/>
    </row>
    <row r="1618" spans="1:20" ht="15.75">
      <c r="A1618" s="4"/>
      <c r="B1618" s="97"/>
    </row>
    <row r="1619" spans="1:20" ht="15.75">
      <c r="A1619" s="4"/>
      <c r="B1619" s="97"/>
    </row>
    <row r="1620" spans="1:20" ht="15.75">
      <c r="A1620" s="4"/>
      <c r="B1620" s="97"/>
    </row>
    <row r="1621" spans="1:20" ht="15.75">
      <c r="A1621" s="4"/>
      <c r="B1621" s="97"/>
    </row>
    <row r="1622" spans="1:20" ht="15.75">
      <c r="A1622" s="4"/>
      <c r="B1622" s="97"/>
    </row>
    <row r="1623" spans="1:20" ht="15.75">
      <c r="A1623" s="4"/>
      <c r="B1623" s="97"/>
    </row>
    <row r="1624" spans="1:20" ht="15.75">
      <c r="A1624" s="4"/>
      <c r="B1624" s="97"/>
    </row>
    <row r="1625" spans="1:20" ht="15.75">
      <c r="A1625" s="4"/>
      <c r="B1625" s="97"/>
    </row>
    <row r="1626" spans="1:20" ht="15.75">
      <c r="A1626" s="4"/>
      <c r="B1626" s="97"/>
    </row>
    <row r="1627" spans="1:20" ht="15.75">
      <c r="A1627" s="4"/>
      <c r="B1627" s="97"/>
    </row>
    <row r="1628" spans="1:20" ht="15.75">
      <c r="A1628" s="4"/>
      <c r="B1628" s="97"/>
    </row>
    <row r="1629" spans="1:20" ht="15.75">
      <c r="A1629" s="4"/>
      <c r="B1629" s="97"/>
    </row>
    <row r="1630" spans="1:20" ht="15.75">
      <c r="A1630" s="4"/>
      <c r="B1630" s="97"/>
    </row>
    <row r="1631" spans="1:20" ht="15.75">
      <c r="A1631" s="4"/>
      <c r="B1631" s="97"/>
    </row>
    <row r="1632" spans="1:20" ht="15.75">
      <c r="A1632" s="4"/>
      <c r="B1632" s="97"/>
    </row>
    <row r="1633" spans="1:20" ht="15.75">
      <c r="A1633" s="4"/>
      <c r="B1633" s="97"/>
    </row>
    <row r="1634" spans="1:20" ht="15.75">
      <c r="A1634" s="4"/>
      <c r="B1634" s="97"/>
    </row>
    <row r="1635" spans="1:20" ht="15.75">
      <c r="A1635" s="4"/>
      <c r="B1635" s="97"/>
    </row>
    <row r="1636" spans="1:20" ht="15.75">
      <c r="A1636" s="4"/>
      <c r="B1636" s="97"/>
    </row>
    <row r="1637" spans="1:20" ht="15.75">
      <c r="A1637" s="4"/>
      <c r="B1637" s="97"/>
    </row>
    <row r="1638" spans="1:20" ht="15.75">
      <c r="A1638" s="4"/>
      <c r="B1638" s="97"/>
    </row>
    <row r="1639" spans="1:20" ht="15.75">
      <c r="A1639" s="4"/>
      <c r="B1639" s="97"/>
    </row>
    <row r="1640" spans="1:20" s="17" customFormat="1" ht="15.75">
      <c r="A1640" s="15"/>
      <c r="B1640" s="99"/>
      <c r="C1640" s="1"/>
      <c r="D1640" s="1"/>
      <c r="E1640" s="1"/>
      <c r="F1640" s="1"/>
      <c r="G1640" s="1"/>
      <c r="H1640" s="1"/>
      <c r="K1640" s="1"/>
      <c r="L1640" s="1"/>
      <c r="N1640" s="20"/>
      <c r="T1640" s="1"/>
    </row>
    <row r="1641" spans="1:20" s="17" customFormat="1" ht="15.75">
      <c r="A1641" s="15"/>
      <c r="B1641" s="99"/>
      <c r="C1641" s="1"/>
      <c r="D1641" s="1"/>
      <c r="E1641" s="1"/>
      <c r="F1641" s="1"/>
      <c r="G1641" s="1"/>
      <c r="H1641" s="1"/>
      <c r="K1641" s="1"/>
      <c r="L1641" s="1"/>
      <c r="N1641" s="20"/>
      <c r="T1641" s="1"/>
    </row>
    <row r="1642" spans="1:20" s="17" customFormat="1" ht="15.75">
      <c r="A1642" s="15"/>
      <c r="B1642" s="99"/>
      <c r="C1642" s="1"/>
      <c r="D1642" s="1"/>
      <c r="E1642" s="1"/>
      <c r="F1642" s="1"/>
      <c r="G1642" s="1"/>
      <c r="H1642" s="1"/>
      <c r="K1642" s="1"/>
      <c r="L1642" s="1"/>
      <c r="N1642" s="20"/>
      <c r="T1642" s="1"/>
    </row>
    <row r="1643" spans="1:20" s="17" customFormat="1" ht="15.75">
      <c r="A1643" s="15"/>
      <c r="B1643" s="99"/>
      <c r="C1643" s="1"/>
      <c r="D1643" s="1"/>
      <c r="E1643" s="1"/>
      <c r="F1643" s="1"/>
      <c r="G1643" s="1"/>
      <c r="H1643" s="1"/>
      <c r="K1643" s="1"/>
      <c r="L1643" s="1"/>
      <c r="N1643" s="20"/>
      <c r="T1643" s="1"/>
    </row>
    <row r="1644" spans="1:20" s="17" customFormat="1" ht="15.75">
      <c r="A1644" s="15"/>
      <c r="B1644" s="99"/>
      <c r="C1644" s="1"/>
      <c r="D1644" s="1"/>
      <c r="E1644" s="1"/>
      <c r="F1644" s="1"/>
      <c r="G1644" s="1"/>
      <c r="H1644" s="1"/>
      <c r="K1644" s="1"/>
      <c r="L1644" s="1"/>
      <c r="N1644" s="20"/>
      <c r="T1644" s="1"/>
    </row>
    <row r="1645" spans="1:20" s="17" customFormat="1" ht="15.75">
      <c r="A1645" s="15"/>
      <c r="B1645" s="99"/>
      <c r="C1645" s="1"/>
      <c r="D1645" s="1"/>
      <c r="E1645" s="1"/>
      <c r="F1645" s="1"/>
      <c r="G1645" s="1"/>
      <c r="H1645" s="1"/>
      <c r="K1645" s="1"/>
      <c r="L1645" s="1"/>
      <c r="N1645" s="20"/>
      <c r="T1645" s="1"/>
    </row>
    <row r="1646" spans="1:20" s="17" customFormat="1" ht="15.75">
      <c r="A1646" s="15"/>
      <c r="B1646" s="99"/>
      <c r="C1646" s="1"/>
      <c r="D1646" s="1"/>
      <c r="E1646" s="1"/>
      <c r="F1646" s="1"/>
      <c r="G1646" s="1"/>
      <c r="H1646" s="1"/>
      <c r="K1646" s="1"/>
      <c r="L1646" s="1"/>
      <c r="N1646" s="20"/>
      <c r="T1646" s="1"/>
    </row>
    <row r="1647" spans="1:20" s="17" customFormat="1" ht="15.75">
      <c r="A1647" s="15"/>
      <c r="B1647" s="99"/>
      <c r="C1647" s="1"/>
      <c r="D1647" s="1"/>
      <c r="E1647" s="1"/>
      <c r="F1647" s="1"/>
      <c r="G1647" s="1"/>
      <c r="H1647" s="1"/>
      <c r="K1647" s="1"/>
      <c r="L1647" s="1"/>
      <c r="N1647" s="20"/>
      <c r="T1647" s="1"/>
    </row>
    <row r="1648" spans="1:20" s="17" customFormat="1" ht="15.75">
      <c r="A1648" s="15"/>
      <c r="B1648" s="99"/>
      <c r="C1648" s="1"/>
      <c r="D1648" s="1"/>
      <c r="E1648" s="1"/>
      <c r="F1648" s="1"/>
      <c r="G1648" s="1"/>
      <c r="H1648" s="1"/>
      <c r="K1648" s="1"/>
      <c r="L1648" s="1"/>
      <c r="N1648" s="20"/>
      <c r="T1648" s="1"/>
    </row>
    <row r="1649" spans="1:20" s="17" customFormat="1" ht="15.75">
      <c r="A1649" s="15"/>
      <c r="B1649" s="99"/>
      <c r="C1649" s="1"/>
      <c r="D1649" s="1"/>
      <c r="E1649" s="1"/>
      <c r="F1649" s="1"/>
      <c r="G1649" s="1"/>
      <c r="H1649" s="1"/>
      <c r="K1649" s="1"/>
      <c r="L1649" s="1"/>
      <c r="N1649" s="20"/>
      <c r="T1649" s="1"/>
    </row>
    <row r="1650" spans="1:20" s="17" customFormat="1" ht="15.75">
      <c r="A1650" s="15"/>
      <c r="B1650" s="99"/>
      <c r="C1650" s="1"/>
      <c r="D1650" s="1"/>
      <c r="E1650" s="1"/>
      <c r="F1650" s="1"/>
      <c r="G1650" s="1"/>
      <c r="H1650" s="1"/>
      <c r="K1650" s="1"/>
      <c r="L1650" s="1"/>
      <c r="N1650" s="20"/>
      <c r="T1650" s="1"/>
    </row>
    <row r="1651" spans="1:20" s="17" customFormat="1" ht="15.75">
      <c r="A1651" s="15"/>
      <c r="B1651" s="99"/>
      <c r="C1651" s="1"/>
      <c r="D1651" s="1"/>
      <c r="E1651" s="1"/>
      <c r="F1651" s="1"/>
      <c r="G1651" s="1"/>
      <c r="H1651" s="1"/>
      <c r="K1651" s="1"/>
      <c r="L1651" s="1"/>
      <c r="N1651" s="20"/>
      <c r="T1651" s="1"/>
    </row>
    <row r="1652" spans="1:20" s="17" customFormat="1" ht="15.75">
      <c r="A1652" s="15"/>
      <c r="B1652" s="99"/>
      <c r="C1652" s="1"/>
      <c r="D1652" s="1"/>
      <c r="E1652" s="1"/>
      <c r="F1652" s="1"/>
      <c r="G1652" s="1"/>
      <c r="H1652" s="1"/>
      <c r="K1652" s="1"/>
      <c r="L1652" s="1"/>
      <c r="N1652" s="20"/>
      <c r="T1652" s="1"/>
    </row>
    <row r="1653" spans="1:20" s="17" customFormat="1" ht="15.75">
      <c r="A1653" s="15"/>
      <c r="B1653" s="99"/>
      <c r="C1653" s="1"/>
      <c r="D1653" s="1"/>
      <c r="E1653" s="1"/>
      <c r="F1653" s="1"/>
      <c r="G1653" s="1"/>
      <c r="H1653" s="1"/>
      <c r="K1653" s="1"/>
      <c r="L1653" s="1"/>
      <c r="N1653" s="20"/>
      <c r="T1653" s="1"/>
    </row>
    <row r="1654" spans="1:20" s="17" customFormat="1" ht="15.75">
      <c r="A1654" s="12"/>
      <c r="B1654" s="100"/>
      <c r="C1654" s="1"/>
      <c r="D1654" s="1"/>
      <c r="E1654" s="1"/>
      <c r="F1654" s="1"/>
      <c r="G1654" s="1"/>
      <c r="H1654" s="1"/>
      <c r="K1654" s="1"/>
      <c r="L1654" s="1"/>
      <c r="N1654" s="20"/>
      <c r="T1654" s="1"/>
    </row>
    <row r="1655" spans="1:20" s="17" customFormat="1" ht="15.75">
      <c r="A1655" s="12"/>
      <c r="B1655" s="100"/>
      <c r="C1655" s="1"/>
      <c r="D1655" s="1"/>
      <c r="E1655" s="1"/>
      <c r="F1655" s="1"/>
      <c r="G1655" s="1"/>
      <c r="H1655" s="1"/>
      <c r="K1655" s="1"/>
      <c r="L1655" s="1"/>
      <c r="N1655" s="20"/>
      <c r="T1655" s="1"/>
    </row>
    <row r="1656" spans="1:20" s="17" customFormat="1" ht="15.75">
      <c r="A1656" s="15"/>
      <c r="B1656" s="99"/>
      <c r="C1656" s="1"/>
      <c r="D1656" s="1"/>
      <c r="E1656" s="1"/>
      <c r="F1656" s="1"/>
      <c r="G1656" s="1"/>
      <c r="H1656" s="1"/>
      <c r="K1656" s="1"/>
      <c r="L1656" s="1"/>
      <c r="N1656" s="20"/>
      <c r="T1656" s="1"/>
    </row>
    <row r="1657" spans="1:20" s="17" customFormat="1" ht="15.75">
      <c r="A1657" s="12"/>
      <c r="B1657" s="100"/>
      <c r="C1657" s="1"/>
      <c r="D1657" s="1"/>
      <c r="E1657" s="1"/>
      <c r="F1657" s="1"/>
      <c r="G1657" s="1"/>
      <c r="H1657" s="1"/>
      <c r="K1657" s="1"/>
      <c r="L1657" s="1"/>
      <c r="N1657" s="20"/>
      <c r="T1657" s="1"/>
    </row>
    <row r="1658" spans="1:20" s="17" customFormat="1" ht="15.75">
      <c r="A1658" s="15"/>
      <c r="B1658" s="99"/>
      <c r="C1658" s="1"/>
      <c r="D1658" s="1"/>
      <c r="E1658" s="1"/>
      <c r="F1658" s="1"/>
      <c r="G1658" s="1"/>
      <c r="H1658" s="1"/>
      <c r="K1658" s="1"/>
      <c r="L1658" s="1"/>
      <c r="N1658" s="20"/>
      <c r="T1658" s="1"/>
    </row>
    <row r="1659" spans="1:20" s="17" customFormat="1" ht="15.75">
      <c r="A1659" s="15"/>
      <c r="B1659" s="99"/>
      <c r="C1659" s="1"/>
      <c r="D1659" s="1"/>
      <c r="E1659" s="1"/>
      <c r="F1659" s="1"/>
      <c r="G1659" s="1"/>
      <c r="H1659" s="1"/>
      <c r="K1659" s="1"/>
      <c r="L1659" s="1"/>
      <c r="N1659" s="20"/>
      <c r="T1659" s="1"/>
    </row>
    <row r="1660" spans="1:20" ht="15" customHeight="1">
      <c r="A1660" s="4"/>
      <c r="B1660" s="97"/>
    </row>
    <row r="1661" spans="1:20" ht="15.75">
      <c r="A1661" s="4"/>
      <c r="B1661" s="97"/>
    </row>
    <row r="1662" spans="1:20" ht="15.75">
      <c r="A1662" s="4"/>
      <c r="B1662" s="97"/>
    </row>
    <row r="1663" spans="1:20" s="17" customFormat="1" ht="15.75">
      <c r="A1663" s="15"/>
      <c r="B1663" s="99"/>
      <c r="C1663" s="1"/>
      <c r="D1663" s="1"/>
      <c r="E1663" s="1"/>
      <c r="F1663" s="1"/>
      <c r="G1663" s="1"/>
      <c r="H1663" s="1"/>
      <c r="K1663" s="1"/>
      <c r="L1663" s="1"/>
      <c r="N1663" s="20"/>
      <c r="T1663" s="1"/>
    </row>
    <row r="1664" spans="1:20" s="17" customFormat="1" ht="15.75">
      <c r="A1664" s="15"/>
      <c r="B1664" s="99"/>
      <c r="C1664" s="1"/>
      <c r="D1664" s="1"/>
      <c r="E1664" s="1"/>
      <c r="F1664" s="1"/>
      <c r="G1664" s="1"/>
      <c r="H1664" s="1"/>
      <c r="K1664" s="1"/>
      <c r="L1664" s="1"/>
      <c r="N1664" s="20"/>
      <c r="T1664" s="1"/>
    </row>
    <row r="1665" spans="1:20" ht="15.75">
      <c r="A1665" s="4"/>
      <c r="B1665" s="97"/>
    </row>
    <row r="1666" spans="1:20" ht="15.75">
      <c r="A1666" s="4"/>
      <c r="B1666" s="97"/>
    </row>
    <row r="1667" spans="1:20" ht="15.75">
      <c r="A1667" s="4"/>
      <c r="B1667" s="97"/>
    </row>
    <row r="1668" spans="1:20" ht="15.75">
      <c r="A1668" s="4"/>
      <c r="B1668" s="97"/>
    </row>
    <row r="1669" spans="1:20" ht="15.75">
      <c r="A1669" s="4"/>
      <c r="B1669" s="97"/>
    </row>
    <row r="1670" spans="1:20" ht="15.75">
      <c r="A1670" s="4"/>
      <c r="B1670" s="97"/>
    </row>
    <row r="1671" spans="1:20" ht="15.75">
      <c r="A1671" s="4"/>
      <c r="B1671" s="97"/>
    </row>
    <row r="1672" spans="1:20" ht="15.75">
      <c r="A1672" s="4"/>
      <c r="B1672" s="97"/>
    </row>
    <row r="1673" spans="1:20" s="17" customFormat="1" ht="15.75">
      <c r="A1673" s="15"/>
      <c r="B1673" s="99"/>
      <c r="C1673" s="1"/>
      <c r="D1673" s="1"/>
      <c r="E1673" s="1"/>
      <c r="F1673" s="1"/>
      <c r="G1673" s="1"/>
      <c r="H1673" s="1"/>
      <c r="K1673" s="1"/>
      <c r="L1673" s="1"/>
      <c r="N1673" s="20"/>
      <c r="T1673" s="1"/>
    </row>
    <row r="1674" spans="1:20" ht="15.75">
      <c r="A1674" s="4"/>
      <c r="B1674" s="97"/>
    </row>
    <row r="1675" spans="1:20" ht="15.75">
      <c r="A1675" s="4"/>
      <c r="B1675" s="97"/>
    </row>
    <row r="1676" spans="1:20" ht="15.75">
      <c r="A1676" s="4"/>
      <c r="B1676" s="97"/>
    </row>
    <row r="1677" spans="1:20" s="17" customFormat="1">
      <c r="A1677" s="43"/>
      <c r="B1677" s="108"/>
      <c r="C1677" s="1"/>
      <c r="D1677" s="1"/>
      <c r="E1677" s="1"/>
      <c r="F1677" s="1"/>
      <c r="G1677" s="1"/>
      <c r="H1677" s="1"/>
      <c r="K1677" s="1"/>
      <c r="L1677" s="1"/>
      <c r="N1677" s="20"/>
      <c r="T1677" s="1"/>
    </row>
    <row r="1678" spans="1:20" s="17" customFormat="1" ht="15.75" customHeight="1">
      <c r="A1678" s="43"/>
      <c r="B1678" s="108"/>
      <c r="C1678" s="1"/>
      <c r="D1678" s="1"/>
      <c r="E1678" s="1"/>
      <c r="F1678" s="1"/>
      <c r="G1678" s="1"/>
      <c r="H1678" s="1"/>
      <c r="K1678" s="1"/>
      <c r="L1678" s="1"/>
      <c r="N1678" s="20"/>
      <c r="T1678" s="1"/>
    </row>
    <row r="1679" spans="1:20" s="17" customFormat="1" ht="15.75">
      <c r="A1679" s="15"/>
      <c r="B1679" s="99"/>
      <c r="C1679" s="1"/>
      <c r="D1679" s="1"/>
      <c r="E1679" s="1"/>
      <c r="F1679" s="1"/>
      <c r="G1679" s="1"/>
      <c r="H1679" s="1"/>
      <c r="K1679" s="1"/>
      <c r="L1679" s="1"/>
      <c r="N1679" s="20"/>
      <c r="T1679" s="1"/>
    </row>
    <row r="1680" spans="1:20" s="17" customFormat="1" ht="15.75">
      <c r="A1680" s="15"/>
      <c r="B1680" s="99"/>
      <c r="C1680" s="1"/>
      <c r="D1680" s="1"/>
      <c r="E1680" s="1"/>
      <c r="F1680" s="1"/>
      <c r="G1680" s="1"/>
      <c r="H1680" s="1"/>
      <c r="K1680" s="1"/>
      <c r="L1680" s="1"/>
      <c r="N1680" s="20"/>
      <c r="T1680" s="1"/>
    </row>
    <row r="1681" spans="1:20" s="17" customFormat="1" ht="15.75">
      <c r="A1681" s="15"/>
      <c r="B1681" s="99"/>
      <c r="C1681" s="1"/>
      <c r="D1681" s="1"/>
      <c r="E1681" s="1"/>
      <c r="F1681" s="1"/>
      <c r="G1681" s="1"/>
      <c r="H1681" s="1"/>
      <c r="K1681" s="1"/>
      <c r="L1681" s="1"/>
      <c r="N1681" s="20"/>
      <c r="T1681" s="1"/>
    </row>
    <row r="1682" spans="1:20" s="17" customFormat="1">
      <c r="A1682" s="43"/>
      <c r="B1682" s="108"/>
      <c r="C1682" s="1"/>
      <c r="D1682" s="1"/>
      <c r="E1682" s="1"/>
      <c r="F1682" s="1"/>
      <c r="G1682" s="1"/>
      <c r="H1682" s="1"/>
      <c r="K1682" s="1"/>
      <c r="L1682" s="1"/>
      <c r="N1682" s="20"/>
      <c r="T1682" s="1"/>
    </row>
    <row r="1683" spans="1:20" s="17" customFormat="1">
      <c r="A1683" s="43"/>
      <c r="B1683" s="108"/>
      <c r="C1683" s="1"/>
      <c r="D1683" s="1"/>
      <c r="E1683" s="1"/>
      <c r="F1683" s="1"/>
      <c r="G1683" s="1"/>
      <c r="H1683" s="1"/>
      <c r="K1683" s="1"/>
      <c r="L1683" s="1"/>
      <c r="N1683" s="20"/>
      <c r="T1683" s="1"/>
    </row>
    <row r="1684" spans="1:20">
      <c r="A1684" s="7"/>
      <c r="B1684" s="109"/>
    </row>
    <row r="1685" spans="1:20">
      <c r="A1685" s="7"/>
      <c r="B1685" s="109"/>
    </row>
    <row r="1686" spans="1:20">
      <c r="A1686" s="7"/>
      <c r="B1686" s="109"/>
    </row>
    <row r="1687" spans="1:20">
      <c r="A1687" s="7"/>
      <c r="B1687" s="109"/>
    </row>
    <row r="1688" spans="1:20" ht="15.75">
      <c r="A1688" s="4"/>
      <c r="B1688" s="97"/>
    </row>
    <row r="1697" spans="1:2">
      <c r="A1697" s="47"/>
    </row>
    <row r="1698" spans="1:2" ht="15" customHeight="1">
      <c r="A1698" s="47" t="s">
        <v>0</v>
      </c>
    </row>
    <row r="1699" spans="1:2">
      <c r="A1699" s="50"/>
      <c r="B1699" s="107"/>
    </row>
    <row r="1700" spans="1:2">
      <c r="A1700" s="50"/>
      <c r="B1700" s="107"/>
    </row>
    <row r="1701" spans="1:2">
      <c r="A1701" s="50"/>
      <c r="B1701" s="107"/>
    </row>
    <row r="1702" spans="1:2">
      <c r="A1702" s="50"/>
      <c r="B1702" s="107"/>
    </row>
    <row r="1703" spans="1:2">
      <c r="A1703" s="50"/>
      <c r="B1703" s="107"/>
    </row>
    <row r="1704" spans="1:2">
      <c r="A1704" s="50"/>
      <c r="B1704" s="107"/>
    </row>
    <row r="1705" spans="1:2">
      <c r="A1705" s="50"/>
      <c r="B1705" s="107"/>
    </row>
    <row r="1706" spans="1:2">
      <c r="A1706" s="50"/>
      <c r="B1706" s="107"/>
    </row>
    <row r="1707" spans="1:2">
      <c r="A1707" s="50"/>
      <c r="B1707" s="107"/>
    </row>
    <row r="1708" spans="1:2">
      <c r="A1708" s="50"/>
      <c r="B1708" s="107"/>
    </row>
    <row r="1709" spans="1:2" ht="15.75">
      <c r="A1709" s="54" t="s">
        <v>3</v>
      </c>
      <c r="B1709" s="104"/>
    </row>
    <row r="1710" spans="1:2" ht="15.75">
      <c r="A1710" s="54" t="s">
        <v>4</v>
      </c>
      <c r="B1710" s="104"/>
    </row>
    <row r="1711" spans="1:2" ht="15.75">
      <c r="A1711" s="54" t="s">
        <v>90</v>
      </c>
      <c r="B1711" s="104"/>
    </row>
    <row r="1712" spans="1:2" ht="15.75">
      <c r="A1712" s="54" t="s">
        <v>5</v>
      </c>
      <c r="B1712" s="104"/>
    </row>
    <row r="1713" spans="1:2" ht="15.75">
      <c r="A1713" s="54" t="s">
        <v>6</v>
      </c>
      <c r="B1713" s="104"/>
    </row>
    <row r="1714" spans="1:2" ht="15.75">
      <c r="A1714" s="54" t="s">
        <v>91</v>
      </c>
      <c r="B1714" s="104"/>
    </row>
    <row r="1715" spans="1:2">
      <c r="A1715" s="50"/>
      <c r="B1715" s="107"/>
    </row>
    <row r="1716" spans="1:2" ht="15.75" customHeight="1">
      <c r="A1716" s="210" t="s">
        <v>7</v>
      </c>
      <c r="B1716" s="84"/>
    </row>
    <row r="1717" spans="1:2" ht="15.75">
      <c r="A1717" s="211"/>
      <c r="B1717" s="84"/>
    </row>
    <row r="1718" spans="1:2" ht="15.75">
      <c r="A1718" s="4">
        <v>464</v>
      </c>
      <c r="B1718" s="97"/>
    </row>
    <row r="1719" spans="1:2" ht="15.75">
      <c r="A1719" s="4"/>
      <c r="B1719" s="97"/>
    </row>
    <row r="1720" spans="1:2" ht="15.75">
      <c r="A1720" s="4"/>
      <c r="B1720" s="97"/>
    </row>
    <row r="1721" spans="1:2" ht="15.75">
      <c r="A1721" s="4"/>
      <c r="B1721" s="97"/>
    </row>
    <row r="1722" spans="1:2" ht="15.75">
      <c r="A1722" s="4"/>
      <c r="B1722" s="97"/>
    </row>
    <row r="1723" spans="1:2" ht="15.75">
      <c r="A1723" s="4"/>
      <c r="B1723" s="97"/>
    </row>
    <row r="1724" spans="1:2" ht="15.75">
      <c r="A1724" s="4"/>
      <c r="B1724" s="97"/>
    </row>
    <row r="1725" spans="1:2" ht="15.75">
      <c r="A1725" s="4"/>
      <c r="B1725" s="97"/>
    </row>
    <row r="1726" spans="1:2" ht="15.75">
      <c r="A1726" s="4"/>
      <c r="B1726" s="97"/>
    </row>
    <row r="1727" spans="1:2" ht="15.75">
      <c r="A1727" s="4"/>
      <c r="B1727" s="97"/>
    </row>
    <row r="1728" spans="1:2" ht="15.75">
      <c r="A1728" s="4"/>
      <c r="B1728" s="97"/>
    </row>
    <row r="1729" spans="1:2" ht="15.75">
      <c r="A1729" s="4"/>
      <c r="B1729" s="97"/>
    </row>
    <row r="1730" spans="1:2" ht="15.75">
      <c r="A1730" s="4"/>
      <c r="B1730" s="97"/>
    </row>
    <row r="1731" spans="1:2" ht="15.75">
      <c r="A1731" s="4"/>
      <c r="B1731" s="97"/>
    </row>
    <row r="1732" spans="1:2" ht="15.75">
      <c r="A1732" s="4"/>
      <c r="B1732" s="97"/>
    </row>
    <row r="1733" spans="1:2" ht="15.75">
      <c r="A1733" s="4"/>
      <c r="B1733" s="97"/>
    </row>
    <row r="1734" spans="1:2" ht="15.75">
      <c r="A1734" s="15"/>
      <c r="B1734" s="99"/>
    </row>
    <row r="1735" spans="1:2" ht="15.75">
      <c r="A1735" s="4"/>
      <c r="B1735" s="97"/>
    </row>
    <row r="1736" spans="1:2" ht="15.75">
      <c r="A1736" s="4"/>
      <c r="B1736" s="97"/>
    </row>
    <row r="1737" spans="1:2" ht="15.75">
      <c r="A1737" s="15"/>
      <c r="B1737" s="99"/>
    </row>
    <row r="1738" spans="1:2" ht="15.75">
      <c r="A1738" s="4"/>
      <c r="B1738" s="97"/>
    </row>
    <row r="1739" spans="1:2" ht="15.75">
      <c r="A1739" s="4"/>
      <c r="B1739" s="97"/>
    </row>
    <row r="1740" spans="1:2" ht="15.75">
      <c r="A1740" s="4"/>
      <c r="B1740" s="97"/>
    </row>
    <row r="1741" spans="1:2" ht="15.75">
      <c r="A1741" s="4"/>
      <c r="B1741" s="97"/>
    </row>
    <row r="1742" spans="1:2" ht="15.75">
      <c r="A1742" s="4"/>
      <c r="B1742" s="97"/>
    </row>
    <row r="1743" spans="1:2" ht="15.75">
      <c r="A1743" s="4"/>
      <c r="B1743" s="97"/>
    </row>
    <row r="1744" spans="1:2" ht="15.75">
      <c r="A1744" s="4"/>
      <c r="B1744" s="97"/>
    </row>
    <row r="1745" spans="1:2" ht="15.75">
      <c r="A1745" s="4"/>
      <c r="B1745" s="97"/>
    </row>
    <row r="1746" spans="1:2" ht="15.75">
      <c r="A1746" s="4"/>
      <c r="B1746" s="97"/>
    </row>
    <row r="1747" spans="1:2" ht="15.75">
      <c r="A1747" s="4"/>
      <c r="B1747" s="97"/>
    </row>
    <row r="1748" spans="1:2" ht="15.75">
      <c r="A1748" s="4"/>
      <c r="B1748" s="97"/>
    </row>
    <row r="1749" spans="1:2" ht="15.75">
      <c r="A1749" s="4"/>
      <c r="B1749" s="97"/>
    </row>
    <row r="1750" spans="1:2" ht="15.75">
      <c r="A1750" s="4"/>
      <c r="B1750" s="97"/>
    </row>
    <row r="1751" spans="1:2" ht="15.75">
      <c r="A1751" s="4"/>
      <c r="B1751" s="97"/>
    </row>
    <row r="1752" spans="1:2" ht="15.75">
      <c r="A1752" s="4"/>
      <c r="B1752" s="97"/>
    </row>
    <row r="1753" spans="1:2" ht="15.75">
      <c r="A1753" s="4"/>
      <c r="B1753" s="97"/>
    </row>
    <row r="1754" spans="1:2" ht="15.75">
      <c r="A1754" s="4"/>
      <c r="B1754" s="97"/>
    </row>
    <row r="1755" spans="1:2" ht="15.75">
      <c r="A1755" s="4"/>
      <c r="B1755" s="97"/>
    </row>
    <row r="1756" spans="1:2" ht="15.75">
      <c r="A1756" s="4"/>
      <c r="B1756" s="97"/>
    </row>
    <row r="1757" spans="1:2" ht="15.75">
      <c r="A1757" s="4"/>
      <c r="B1757" s="97"/>
    </row>
    <row r="1758" spans="1:2" ht="15.75">
      <c r="A1758" s="4"/>
      <c r="B1758" s="97"/>
    </row>
    <row r="1759" spans="1:2" ht="15.75">
      <c r="A1759" s="4"/>
      <c r="B1759" s="97"/>
    </row>
    <row r="1760" spans="1:2" ht="15.75">
      <c r="A1760" s="15"/>
      <c r="B1760" s="99"/>
    </row>
    <row r="1761" spans="1:2" ht="15.75">
      <c r="A1761" s="15"/>
      <c r="B1761" s="99"/>
    </row>
    <row r="1762" spans="1:2" ht="15.75">
      <c r="A1762" s="15"/>
      <c r="B1762" s="99"/>
    </row>
    <row r="1763" spans="1:2" ht="15.75">
      <c r="A1763" s="15"/>
      <c r="B1763" s="99"/>
    </row>
    <row r="1764" spans="1:2" ht="15.75">
      <c r="A1764" s="15"/>
      <c r="B1764" s="99"/>
    </row>
    <row r="1765" spans="1:2" ht="15.75">
      <c r="A1765" s="15"/>
      <c r="B1765" s="99"/>
    </row>
    <row r="1766" spans="1:2" ht="15.75">
      <c r="A1766" s="15"/>
      <c r="B1766" s="99"/>
    </row>
    <row r="1767" spans="1:2" ht="15.75">
      <c r="A1767" s="15"/>
      <c r="B1767" s="99"/>
    </row>
    <row r="1768" spans="1:2" ht="15.75">
      <c r="A1768" s="15"/>
      <c r="B1768" s="99"/>
    </row>
    <row r="1769" spans="1:2" ht="15" customHeight="1">
      <c r="A1769" s="15"/>
      <c r="B1769" s="99"/>
    </row>
    <row r="1770" spans="1:2" ht="15.75">
      <c r="A1770" s="15"/>
      <c r="B1770" s="99"/>
    </row>
    <row r="1771" spans="1:2" ht="15.75">
      <c r="A1771" s="15"/>
      <c r="B1771" s="99"/>
    </row>
    <row r="1772" spans="1:2" ht="15.75">
      <c r="A1772" s="15"/>
      <c r="B1772" s="99"/>
    </row>
    <row r="1773" spans="1:2" ht="15.75">
      <c r="A1773" s="15"/>
      <c r="B1773" s="99"/>
    </row>
    <row r="1774" spans="1:2" ht="15.75">
      <c r="A1774" s="12"/>
      <c r="B1774" s="100"/>
    </row>
    <row r="1775" spans="1:2" ht="15.75">
      <c r="A1775" s="12"/>
      <c r="B1775" s="100"/>
    </row>
    <row r="1776" spans="1:2" ht="15.75">
      <c r="A1776" s="15"/>
      <c r="B1776" s="99"/>
    </row>
    <row r="1777" spans="1:2" ht="15.75">
      <c r="A1777" s="12"/>
      <c r="B1777" s="100"/>
    </row>
    <row r="1778" spans="1:2" ht="15.75">
      <c r="A1778" s="15"/>
      <c r="B1778" s="99"/>
    </row>
    <row r="1779" spans="1:2" ht="15.75">
      <c r="A1779" s="15"/>
      <c r="B1779" s="99"/>
    </row>
    <row r="1780" spans="1:2" ht="15.75">
      <c r="A1780" s="4"/>
      <c r="B1780" s="97"/>
    </row>
    <row r="1781" spans="1:2" ht="15.75">
      <c r="A1781" s="4"/>
      <c r="B1781" s="97"/>
    </row>
    <row r="1782" spans="1:2" ht="15.75">
      <c r="A1782" s="4"/>
      <c r="B1782" s="97"/>
    </row>
    <row r="1783" spans="1:2" ht="15.75">
      <c r="A1783" s="15"/>
      <c r="B1783" s="99"/>
    </row>
    <row r="1784" spans="1:2" ht="15.75">
      <c r="A1784" s="15"/>
      <c r="B1784" s="99"/>
    </row>
    <row r="1785" spans="1:2" ht="15.75">
      <c r="A1785" s="4"/>
      <c r="B1785" s="97"/>
    </row>
    <row r="1786" spans="1:2" ht="15.75">
      <c r="A1786" s="4"/>
      <c r="B1786" s="97"/>
    </row>
    <row r="1787" spans="1:2" ht="15.75" customHeight="1">
      <c r="A1787" s="4"/>
      <c r="B1787" s="97"/>
    </row>
    <row r="1788" spans="1:2" ht="15.75">
      <c r="A1788" s="4"/>
      <c r="B1788" s="97"/>
    </row>
    <row r="1789" spans="1:2" ht="15.75">
      <c r="A1789" s="4"/>
      <c r="B1789" s="97"/>
    </row>
    <row r="1790" spans="1:2" ht="15.75">
      <c r="A1790" s="4"/>
      <c r="B1790" s="97"/>
    </row>
    <row r="1791" spans="1:2" ht="15.75">
      <c r="A1791" s="4"/>
      <c r="B1791" s="97"/>
    </row>
    <row r="1792" spans="1:2" ht="15.75">
      <c r="A1792" s="4"/>
      <c r="B1792" s="97"/>
    </row>
    <row r="1793" spans="1:2" ht="15.75">
      <c r="A1793" s="15"/>
      <c r="B1793" s="99"/>
    </row>
    <row r="1794" spans="1:2" ht="15.75">
      <c r="A1794" s="4"/>
      <c r="B1794" s="97"/>
    </row>
    <row r="1795" spans="1:2" ht="15.75">
      <c r="A1795" s="4"/>
      <c r="B1795" s="97"/>
    </row>
    <row r="1796" spans="1:2" ht="15.75">
      <c r="A1796" s="4"/>
      <c r="B1796" s="97"/>
    </row>
    <row r="1797" spans="1:2">
      <c r="A1797" s="63"/>
      <c r="B1797" s="108"/>
    </row>
    <row r="1798" spans="1:2">
      <c r="A1798" s="63"/>
      <c r="B1798" s="108"/>
    </row>
    <row r="1799" spans="1:2" ht="15.75">
      <c r="A1799" s="15"/>
      <c r="B1799" s="99"/>
    </row>
    <row r="1800" spans="1:2" ht="15.75">
      <c r="A1800" s="15"/>
      <c r="B1800" s="99"/>
    </row>
    <row r="1801" spans="1:2" ht="15.75">
      <c r="A1801" s="15"/>
      <c r="B1801" s="99"/>
    </row>
    <row r="1802" spans="1:2">
      <c r="A1802" s="63"/>
      <c r="B1802" s="108"/>
    </row>
    <row r="1803" spans="1:2">
      <c r="A1803" s="63"/>
      <c r="B1803" s="108"/>
    </row>
    <row r="1804" spans="1:2">
      <c r="A1804" s="64"/>
      <c r="B1804" s="109"/>
    </row>
    <row r="1805" spans="1:2">
      <c r="A1805" s="64"/>
      <c r="B1805" s="109"/>
    </row>
    <row r="1806" spans="1:2">
      <c r="A1806" s="64"/>
      <c r="B1806" s="109"/>
    </row>
    <row r="1807" spans="1:2">
      <c r="A1807" s="64"/>
      <c r="B1807" s="109"/>
    </row>
    <row r="1808" spans="1:2" ht="15.75">
      <c r="A1808" s="4"/>
      <c r="B1808" s="97"/>
    </row>
    <row r="1809" spans="1:21">
      <c r="A1809" s="47"/>
      <c r="U1809" s="65">
        <f>U1808-U1688</f>
        <v>0</v>
      </c>
    </row>
    <row r="1810" spans="1:21">
      <c r="A1810" s="47"/>
    </row>
    <row r="1811" spans="1:21">
      <c r="A1811" s="47"/>
    </row>
    <row r="1812" spans="1:21">
      <c r="A1812" s="47"/>
    </row>
    <row r="1813" spans="1:21">
      <c r="A1813" s="47"/>
    </row>
    <row r="1814" spans="1:21">
      <c r="A1814" s="47"/>
    </row>
    <row r="1819" spans="1:21" ht="15" customHeight="1"/>
    <row r="1837" ht="15.75" customHeight="1"/>
    <row r="1878" ht="15" customHeight="1"/>
    <row r="1896" ht="15.75" customHeight="1"/>
    <row r="1940" ht="15" customHeight="1"/>
    <row r="1958" ht="15.75" customHeight="1"/>
    <row r="2021" ht="42.75" customHeight="1"/>
    <row r="2044" ht="41.25" customHeight="1"/>
    <row r="2059" ht="15" customHeight="1"/>
    <row r="2077" ht="15.75" customHeight="1"/>
    <row r="2100" ht="41.25" customHeight="1"/>
    <row r="2164" ht="35.25" customHeight="1"/>
    <row r="2180" ht="15" customHeight="1"/>
    <row r="2198" ht="15.75" customHeight="1"/>
    <row r="2221" ht="33" customHeight="1"/>
    <row r="2284" ht="42.75" customHeight="1"/>
    <row r="2304" ht="15" customHeight="1"/>
    <row r="2322" ht="15.75" customHeight="1"/>
    <row r="2424" ht="15" customHeight="1"/>
    <row r="2441" ht="15.75" customHeight="1"/>
    <row r="2544" ht="15" customHeight="1"/>
    <row r="2562" ht="15.75" customHeight="1"/>
    <row r="2588" spans="2:20" s="17" customFormat="1">
      <c r="B2588" s="111"/>
      <c r="C2588" s="1"/>
      <c r="D2588" s="1"/>
      <c r="E2588" s="1"/>
      <c r="F2588" s="1"/>
      <c r="G2588" s="1"/>
      <c r="H2588" s="1"/>
      <c r="K2588" s="1"/>
      <c r="L2588" s="1"/>
      <c r="N2588" s="20"/>
      <c r="T2588" s="1"/>
    </row>
    <row r="2639" ht="44.25" customHeight="1"/>
    <row r="2663" ht="15" customHeight="1"/>
    <row r="2680" ht="15.75" customHeight="1"/>
    <row r="2681" ht="51.75" customHeight="1"/>
    <row r="2737" ht="23.25" customHeight="1"/>
    <row r="2781" ht="15" customHeight="1"/>
    <row r="2797" ht="15.75" customHeight="1"/>
    <row r="2898" ht="15" customHeight="1"/>
    <row r="2914" ht="15.75" customHeight="1"/>
    <row r="3016" ht="15" customHeight="1"/>
    <row r="3032" ht="15.75" customHeight="1"/>
    <row r="3135" ht="15" customHeight="1"/>
    <row r="3151" ht="15.75" customHeight="1"/>
    <row r="3255" ht="15" customHeight="1"/>
    <row r="3271" ht="15.75" customHeight="1"/>
    <row r="3377" ht="15" customHeight="1"/>
    <row r="3393" ht="27" customHeight="1"/>
    <row r="3394" ht="42" customHeight="1"/>
    <row r="3397" ht="58.5" customHeight="1"/>
    <row r="3509" spans="2:20" ht="21" customHeight="1"/>
    <row r="3510" spans="2:20" ht="32.25" customHeight="1"/>
    <row r="3513" spans="2:20" ht="36" customHeight="1"/>
    <row r="3514" spans="2:20" s="17" customFormat="1">
      <c r="B3514" s="111"/>
      <c r="C3514" s="1"/>
      <c r="D3514" s="1"/>
      <c r="E3514" s="1"/>
      <c r="F3514" s="1"/>
      <c r="G3514" s="1"/>
      <c r="H3514" s="1"/>
      <c r="K3514" s="1"/>
      <c r="L3514" s="1"/>
      <c r="N3514" s="20"/>
      <c r="T3514" s="1"/>
    </row>
    <row r="3515" spans="2:20" s="17" customFormat="1">
      <c r="B3515" s="111"/>
      <c r="C3515" s="1"/>
      <c r="D3515" s="1"/>
      <c r="E3515" s="1"/>
      <c r="F3515" s="1"/>
      <c r="G3515" s="1"/>
      <c r="H3515" s="1"/>
      <c r="K3515" s="1"/>
      <c r="L3515" s="1"/>
      <c r="N3515" s="20"/>
      <c r="T3515" s="1"/>
    </row>
    <row r="3517" spans="2:20" s="17" customFormat="1" ht="27" customHeight="1">
      <c r="B3517" s="111"/>
      <c r="C3517" s="1"/>
      <c r="D3517" s="1"/>
      <c r="E3517" s="1"/>
      <c r="F3517" s="1"/>
      <c r="G3517" s="1"/>
      <c r="H3517" s="1"/>
      <c r="K3517" s="1"/>
      <c r="L3517" s="1"/>
      <c r="N3517" s="20"/>
      <c r="T3517" s="1"/>
    </row>
    <row r="3518" spans="2:20" s="17" customFormat="1">
      <c r="B3518" s="111"/>
      <c r="C3518" s="1"/>
      <c r="D3518" s="1"/>
      <c r="E3518" s="1"/>
      <c r="F3518" s="1"/>
      <c r="G3518" s="1"/>
      <c r="H3518" s="1"/>
      <c r="K3518" s="1"/>
      <c r="L3518" s="1"/>
      <c r="N3518" s="20"/>
      <c r="T3518" s="1"/>
    </row>
    <row r="3519" spans="2:20" s="17" customFormat="1" ht="36" customHeight="1">
      <c r="B3519" s="111"/>
      <c r="C3519" s="1"/>
      <c r="D3519" s="1"/>
      <c r="E3519" s="1"/>
      <c r="F3519" s="1"/>
      <c r="G3519" s="1"/>
      <c r="H3519" s="1"/>
      <c r="K3519" s="1"/>
      <c r="L3519" s="1"/>
      <c r="N3519" s="20"/>
      <c r="T3519" s="1"/>
    </row>
    <row r="3523" spans="2:20" s="17" customFormat="1">
      <c r="B3523" s="111"/>
      <c r="C3523" s="1"/>
      <c r="D3523" s="1"/>
      <c r="E3523" s="1"/>
      <c r="F3523" s="1"/>
      <c r="G3523" s="1"/>
      <c r="H3523" s="1"/>
      <c r="K3523" s="1"/>
      <c r="L3523" s="1"/>
      <c r="N3523" s="20"/>
      <c r="T3523" s="1"/>
    </row>
    <row r="3524" spans="2:20" s="17" customFormat="1">
      <c r="B3524" s="111"/>
      <c r="C3524" s="1"/>
      <c r="D3524" s="1"/>
      <c r="E3524" s="1"/>
      <c r="F3524" s="1"/>
      <c r="G3524" s="1"/>
      <c r="H3524" s="1"/>
      <c r="K3524" s="1"/>
      <c r="L3524" s="1"/>
      <c r="N3524" s="20"/>
      <c r="T3524" s="1"/>
    </row>
    <row r="3543" spans="1:20" s="77" customFormat="1">
      <c r="A3543" s="76"/>
      <c r="B3543" s="106"/>
      <c r="C3543" s="1"/>
      <c r="D3543" s="1"/>
      <c r="E3543" s="1"/>
      <c r="F3543" s="1"/>
      <c r="G3543" s="1"/>
      <c r="H3543" s="1"/>
      <c r="I3543" s="17"/>
      <c r="J3543" s="17"/>
      <c r="K3543" s="1"/>
      <c r="L3543" s="1"/>
      <c r="M3543" s="17"/>
      <c r="N3543" s="20"/>
      <c r="O3543" s="17"/>
      <c r="P3543" s="17"/>
      <c r="Q3543" s="17"/>
      <c r="R3543" s="17"/>
      <c r="S3543" s="17"/>
      <c r="T3543" s="1"/>
    </row>
    <row r="3548" spans="1:20" s="77" customFormat="1">
      <c r="A3548" s="76"/>
      <c r="B3548" s="106"/>
      <c r="C3548" s="1"/>
      <c r="D3548" s="1"/>
      <c r="E3548" s="1"/>
      <c r="F3548" s="1"/>
      <c r="G3548" s="1"/>
      <c r="H3548" s="1"/>
      <c r="I3548" s="17"/>
      <c r="J3548" s="17"/>
      <c r="K3548" s="1"/>
      <c r="L3548" s="1"/>
      <c r="M3548" s="17"/>
      <c r="N3548" s="20"/>
      <c r="O3548" s="17"/>
      <c r="P3548" s="17"/>
      <c r="Q3548" s="17"/>
      <c r="R3548" s="17"/>
      <c r="S3548" s="17"/>
      <c r="T3548" s="1"/>
    </row>
    <row r="3582" spans="2:20" s="17" customFormat="1">
      <c r="B3582" s="111"/>
      <c r="C3582" s="1"/>
      <c r="D3582" s="1"/>
      <c r="E3582" s="1"/>
      <c r="F3582" s="1"/>
      <c r="G3582" s="1"/>
      <c r="H3582" s="1"/>
      <c r="K3582" s="1"/>
      <c r="L3582" s="1"/>
      <c r="N3582" s="20"/>
      <c r="T3582" s="1"/>
    </row>
    <row r="3585" spans="2:20" s="17" customFormat="1">
      <c r="B3585" s="111"/>
      <c r="C3585" s="1"/>
      <c r="D3585" s="1"/>
      <c r="E3585" s="1"/>
      <c r="F3585" s="1"/>
      <c r="G3585" s="1"/>
      <c r="H3585" s="1"/>
      <c r="K3585" s="1"/>
      <c r="L3585" s="1"/>
      <c r="N3585" s="20"/>
      <c r="T3585" s="1"/>
    </row>
    <row r="3608" spans="1:20" s="83" customFormat="1" ht="30.75" customHeight="1">
      <c r="A3608" s="80"/>
      <c r="B3608" s="106"/>
      <c r="C3608" s="1"/>
      <c r="D3608" s="1"/>
      <c r="E3608" s="1"/>
      <c r="F3608" s="1"/>
      <c r="G3608" s="1"/>
      <c r="H3608" s="1"/>
      <c r="I3608" s="17"/>
      <c r="J3608" s="17"/>
      <c r="K3608" s="1"/>
      <c r="L3608" s="1"/>
      <c r="M3608" s="17"/>
      <c r="N3608" s="20"/>
      <c r="O3608" s="17"/>
      <c r="P3608" s="17"/>
      <c r="Q3608" s="17"/>
      <c r="R3608" s="17"/>
      <c r="S3608" s="17"/>
      <c r="T3608" s="1"/>
    </row>
    <row r="3609" spans="1:20" ht="33" customHeight="1"/>
  </sheetData>
  <mergeCells count="30">
    <mergeCell ref="P4:S7"/>
    <mergeCell ref="C19:C20"/>
    <mergeCell ref="D19:D20"/>
    <mergeCell ref="E19:E20"/>
    <mergeCell ref="F19:F20"/>
    <mergeCell ref="G19:G20"/>
    <mergeCell ref="H19:H20"/>
    <mergeCell ref="I19:T19"/>
    <mergeCell ref="A1716:A1717"/>
    <mergeCell ref="A1596:A1597"/>
    <mergeCell ref="A750:A751"/>
    <mergeCell ref="A1474:A1475"/>
    <mergeCell ref="A1354:A1355"/>
    <mergeCell ref="A1106:A1107"/>
    <mergeCell ref="A868:A869"/>
    <mergeCell ref="A986:A987"/>
    <mergeCell ref="A1230:A1231"/>
    <mergeCell ref="A20:A21"/>
    <mergeCell ref="A631:A632"/>
    <mergeCell ref="A322:A323"/>
    <mergeCell ref="A219:A220"/>
    <mergeCell ref="A120:A121"/>
    <mergeCell ref="A528:A529"/>
    <mergeCell ref="A425:A426"/>
    <mergeCell ref="B19:B20"/>
    <mergeCell ref="C13:U13"/>
    <mergeCell ref="C14:U14"/>
    <mergeCell ref="C15:U15"/>
    <mergeCell ref="C16:U16"/>
    <mergeCell ref="C17:U17"/>
  </mergeCells>
  <pageMargins left="0.23622047244094491" right="0" top="0.74803149606299213" bottom="0.74803149606299213" header="0.31496062992125984" footer="0.31496062992125984"/>
  <pageSetup paperSize="9" scale="55" fitToHeight="4" orientation="landscape" r:id="rId1"/>
  <headerFooter scaleWithDoc="0" alignWithMargins="0"/>
  <rowBreaks count="7" manualBreakCount="7">
    <brk id="37" max="16383" man="1"/>
    <brk id="69" max="18" man="1"/>
    <brk id="101" max="18" man="1"/>
    <brk id="137" max="18" man="1"/>
    <brk id="171" max="18" man="1"/>
    <brk id="200" max="18" man="1"/>
    <brk id="406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3"/>
  <sheetViews>
    <sheetView topLeftCell="A95" zoomScale="70" zoomScaleNormal="70" workbookViewId="0">
      <selection activeCell="A101" sqref="A101:XFD101"/>
    </sheetView>
  </sheetViews>
  <sheetFormatPr defaultRowHeight="15"/>
  <cols>
    <col min="5" max="5" width="39.140625" customWidth="1"/>
    <col min="6" max="6" width="12.42578125" customWidth="1"/>
    <col min="12" max="12" width="18.140625" customWidth="1"/>
    <col min="18" max="18" width="11.42578125" customWidth="1"/>
  </cols>
  <sheetData>
    <row r="2" spans="1:18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212" t="s">
        <v>94</v>
      </c>
      <c r="O2" s="212"/>
      <c r="P2" s="212"/>
      <c r="Q2" s="212"/>
      <c r="R2" s="48"/>
    </row>
    <row r="3" spans="1:18" ht="15.75">
      <c r="A3" s="51"/>
      <c r="B3" s="51"/>
      <c r="C3" s="51"/>
      <c r="D3" s="51"/>
      <c r="E3" s="51"/>
      <c r="F3" s="51"/>
      <c r="G3" s="51"/>
      <c r="H3" s="51"/>
      <c r="I3" s="58"/>
      <c r="J3" s="51"/>
      <c r="K3" s="52"/>
      <c r="L3" s="52"/>
      <c r="M3" s="53"/>
      <c r="N3" s="212"/>
      <c r="O3" s="212"/>
      <c r="P3" s="212"/>
      <c r="Q3" s="212"/>
      <c r="R3" s="52"/>
    </row>
    <row r="4" spans="1:18" ht="15.75">
      <c r="A4" s="51"/>
      <c r="B4" s="51"/>
      <c r="C4" s="51"/>
      <c r="D4" s="51"/>
      <c r="E4" s="51"/>
      <c r="F4" s="51"/>
      <c r="G4" s="51"/>
      <c r="H4" s="51"/>
      <c r="I4" s="51"/>
      <c r="J4" s="51"/>
      <c r="K4" s="53" t="s">
        <v>1</v>
      </c>
      <c r="L4" s="52"/>
      <c r="M4" s="53"/>
      <c r="N4" s="212"/>
      <c r="O4" s="212"/>
      <c r="P4" s="212"/>
      <c r="Q4" s="212"/>
      <c r="R4" s="52"/>
    </row>
    <row r="5" spans="1:18" ht="15.75">
      <c r="A5" s="51"/>
      <c r="B5" s="51"/>
      <c r="C5" s="51"/>
      <c r="D5" s="51"/>
      <c r="E5" s="51"/>
      <c r="F5" s="51"/>
      <c r="G5" s="51"/>
      <c r="H5" s="51"/>
      <c r="I5" s="51"/>
      <c r="J5" s="51"/>
      <c r="K5" s="52"/>
      <c r="L5" s="52"/>
      <c r="M5" s="53"/>
      <c r="N5" s="212"/>
      <c r="O5" s="212"/>
      <c r="P5" s="212"/>
      <c r="Q5" s="212"/>
      <c r="R5" s="52"/>
    </row>
    <row r="6" spans="1:18" ht="15.75">
      <c r="A6" s="51"/>
      <c r="B6" s="51"/>
      <c r="C6" s="51"/>
      <c r="D6" s="51"/>
      <c r="E6" s="48"/>
      <c r="F6" s="51"/>
      <c r="G6" s="51"/>
      <c r="H6" s="51"/>
      <c r="I6" s="51"/>
      <c r="J6" s="51"/>
      <c r="K6" s="52"/>
      <c r="L6" s="52"/>
      <c r="M6" s="55"/>
      <c r="N6" s="55" t="s">
        <v>102</v>
      </c>
      <c r="O6" s="55"/>
      <c r="P6" s="53"/>
      <c r="Q6" s="53"/>
      <c r="R6" s="52"/>
    </row>
    <row r="7" spans="1:18" ht="15.75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52" t="s">
        <v>103</v>
      </c>
      <c r="M7" s="55"/>
      <c r="N7" s="55"/>
      <c r="O7" s="55"/>
      <c r="P7" s="53"/>
      <c r="Q7" s="53"/>
      <c r="R7" s="52"/>
    </row>
    <row r="8" spans="1:18" ht="15.75">
      <c r="A8" s="51"/>
      <c r="B8" s="51"/>
      <c r="C8" s="51"/>
      <c r="D8" s="51"/>
      <c r="E8" s="51"/>
      <c r="F8" s="51"/>
      <c r="G8" s="51"/>
      <c r="H8" s="51"/>
      <c r="I8" s="51"/>
      <c r="J8" s="51"/>
      <c r="K8" s="52"/>
      <c r="L8" s="52"/>
      <c r="M8" s="55"/>
      <c r="N8" s="53" t="s">
        <v>104</v>
      </c>
      <c r="O8" s="53"/>
      <c r="P8" s="53"/>
      <c r="Q8" s="53"/>
      <c r="R8" s="52"/>
    </row>
    <row r="9" spans="1:18" ht="15.75">
      <c r="A9" s="51"/>
      <c r="B9" s="51"/>
      <c r="C9" s="51"/>
      <c r="D9" s="51"/>
      <c r="E9" s="51"/>
      <c r="F9" s="51"/>
      <c r="G9" s="51"/>
      <c r="H9" s="51"/>
      <c r="I9" s="51"/>
      <c r="J9" s="51"/>
      <c r="K9" s="52"/>
      <c r="L9" s="52"/>
      <c r="M9" s="55"/>
      <c r="N9" s="53" t="s">
        <v>105</v>
      </c>
      <c r="O9" s="53"/>
      <c r="P9" s="53"/>
      <c r="Q9" s="53"/>
      <c r="R9" s="52"/>
    </row>
    <row r="10" spans="1:18" ht="15.7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52"/>
      <c r="M10" s="56"/>
      <c r="N10" s="56" t="s">
        <v>106</v>
      </c>
      <c r="O10" s="53"/>
      <c r="P10" s="53"/>
      <c r="Q10" s="53"/>
      <c r="R10" s="52"/>
    </row>
    <row r="11" spans="1:18" ht="22.5">
      <c r="A11" s="51"/>
      <c r="B11" s="51"/>
      <c r="C11" s="67" t="s">
        <v>2</v>
      </c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9"/>
      <c r="O11" s="60"/>
      <c r="P11" s="60"/>
      <c r="Q11" s="58"/>
      <c r="R11" s="62"/>
    </row>
    <row r="12" spans="1:18">
      <c r="A12" s="51"/>
      <c r="B12" s="51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1"/>
      <c r="N12" s="61"/>
      <c r="O12" s="62"/>
      <c r="P12" s="62"/>
      <c r="Q12" s="62"/>
      <c r="R12" s="62"/>
    </row>
    <row r="13" spans="1:18" ht="15.75">
      <c r="A13" s="52"/>
      <c r="B13" s="52"/>
      <c r="C13" s="52"/>
      <c r="D13" s="52"/>
      <c r="E13" s="52"/>
      <c r="F13" s="52"/>
      <c r="G13" s="51"/>
      <c r="H13" s="51"/>
      <c r="I13" s="51"/>
      <c r="J13" s="48"/>
      <c r="K13" s="51"/>
      <c r="L13" s="62"/>
      <c r="M13" s="62"/>
      <c r="N13" s="62"/>
      <c r="O13" s="62"/>
      <c r="P13" s="62"/>
      <c r="Q13" s="62"/>
      <c r="R13" s="62"/>
    </row>
    <row r="14" spans="1:18" ht="15.75">
      <c r="A14" s="52"/>
      <c r="B14" s="52"/>
      <c r="C14" s="52"/>
      <c r="D14" s="52"/>
      <c r="E14" s="52"/>
      <c r="F14" s="52"/>
      <c r="G14" s="51"/>
      <c r="H14" s="51"/>
      <c r="I14" s="51"/>
      <c r="J14" s="48"/>
      <c r="K14" s="51"/>
      <c r="L14" s="51"/>
      <c r="M14" s="51"/>
      <c r="N14" s="51"/>
      <c r="O14" s="62"/>
      <c r="P14" s="62"/>
      <c r="Q14" s="62"/>
      <c r="R14" s="62"/>
    </row>
    <row r="15" spans="1:18" ht="15.75">
      <c r="A15" s="52"/>
      <c r="B15" s="52"/>
      <c r="C15" s="52"/>
      <c r="D15" s="52"/>
      <c r="E15" s="52"/>
      <c r="F15" s="52"/>
      <c r="G15" s="51"/>
      <c r="H15" s="51"/>
      <c r="I15" s="51"/>
      <c r="J15" s="48"/>
      <c r="K15" s="51"/>
      <c r="L15" s="51"/>
      <c r="M15" s="51"/>
      <c r="N15" s="51" t="s">
        <v>0</v>
      </c>
      <c r="O15" s="51"/>
      <c r="P15" s="51"/>
      <c r="Q15" s="51"/>
      <c r="R15" s="51"/>
    </row>
    <row r="16" spans="1:18" ht="15.75">
      <c r="A16" s="223" t="s">
        <v>8</v>
      </c>
      <c r="B16" s="214" t="s">
        <v>9</v>
      </c>
      <c r="C16" s="214" t="s">
        <v>10</v>
      </c>
      <c r="D16" s="214" t="s">
        <v>11</v>
      </c>
      <c r="E16" s="216" t="s">
        <v>12</v>
      </c>
      <c r="F16" s="218" t="s">
        <v>13</v>
      </c>
      <c r="G16" s="220" t="s">
        <v>14</v>
      </c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</row>
    <row r="17" spans="1:18" ht="31.5">
      <c r="A17" s="224"/>
      <c r="B17" s="215"/>
      <c r="C17" s="215"/>
      <c r="D17" s="215"/>
      <c r="E17" s="217"/>
      <c r="F17" s="219"/>
      <c r="G17" s="9" t="s">
        <v>15</v>
      </c>
      <c r="H17" s="9" t="s">
        <v>16</v>
      </c>
      <c r="I17" s="9" t="s">
        <v>17</v>
      </c>
      <c r="J17" s="9" t="s">
        <v>18</v>
      </c>
      <c r="K17" s="9" t="s">
        <v>19</v>
      </c>
      <c r="L17" s="9" t="s">
        <v>20</v>
      </c>
      <c r="M17" s="9" t="s">
        <v>21</v>
      </c>
      <c r="N17" s="9" t="s">
        <v>22</v>
      </c>
      <c r="O17" s="9" t="s">
        <v>23</v>
      </c>
      <c r="P17" s="9" t="s">
        <v>24</v>
      </c>
      <c r="Q17" s="9" t="s">
        <v>25</v>
      </c>
      <c r="R17" s="9" t="s">
        <v>26</v>
      </c>
    </row>
    <row r="18" spans="1:18" ht="31.5">
      <c r="A18" s="15"/>
      <c r="B18" s="15"/>
      <c r="C18" s="15"/>
      <c r="D18" s="15"/>
      <c r="E18" s="35" t="s">
        <v>27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31.5">
      <c r="A19" s="15">
        <v>2494</v>
      </c>
      <c r="B19" s="15"/>
      <c r="C19" s="15"/>
      <c r="D19" s="15"/>
      <c r="E19" s="35" t="s">
        <v>28</v>
      </c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31.5">
      <c r="A20" s="15"/>
      <c r="B20" s="39" t="s">
        <v>43</v>
      </c>
      <c r="C20" s="33" t="s">
        <v>78</v>
      </c>
      <c r="D20" s="40"/>
      <c r="E20" s="45" t="s">
        <v>79</v>
      </c>
      <c r="F20" s="11">
        <f>F21+F22</f>
        <v>478</v>
      </c>
      <c r="G20" s="11">
        <f t="shared" ref="G20:R20" si="0">G21+G22</f>
        <v>34</v>
      </c>
      <c r="H20" s="11">
        <f t="shared" si="0"/>
        <v>40</v>
      </c>
      <c r="I20" s="11">
        <f t="shared" si="0"/>
        <v>45</v>
      </c>
      <c r="J20" s="11">
        <f t="shared" si="0"/>
        <v>40</v>
      </c>
      <c r="K20" s="11">
        <f t="shared" si="0"/>
        <v>40</v>
      </c>
      <c r="L20" s="11">
        <f t="shared" si="0"/>
        <v>40</v>
      </c>
      <c r="M20" s="11">
        <f t="shared" si="0"/>
        <v>40</v>
      </c>
      <c r="N20" s="11">
        <f t="shared" si="0"/>
        <v>40</v>
      </c>
      <c r="O20" s="11">
        <f t="shared" si="0"/>
        <v>40</v>
      </c>
      <c r="P20" s="11">
        <f t="shared" si="0"/>
        <v>40</v>
      </c>
      <c r="Q20" s="11">
        <f t="shared" si="0"/>
        <v>39</v>
      </c>
      <c r="R20" s="11">
        <f t="shared" si="0"/>
        <v>40</v>
      </c>
    </row>
    <row r="21" spans="1:18" ht="31.5">
      <c r="A21" s="15"/>
      <c r="B21" s="15"/>
      <c r="C21" s="15"/>
      <c r="D21" s="40">
        <v>131</v>
      </c>
      <c r="E21" s="32" t="s">
        <v>46</v>
      </c>
      <c r="F21" s="16">
        <f>G21+H21+I21+J21+K21+L21+M21+N21+O21+P21+Q21+R21</f>
        <v>430</v>
      </c>
      <c r="G21" s="15">
        <v>31</v>
      </c>
      <c r="H21" s="15">
        <v>36</v>
      </c>
      <c r="I21" s="15">
        <v>40</v>
      </c>
      <c r="J21" s="15">
        <v>36</v>
      </c>
      <c r="K21" s="15">
        <v>36</v>
      </c>
      <c r="L21" s="15">
        <v>36</v>
      </c>
      <c r="M21" s="22">
        <v>36</v>
      </c>
      <c r="N21" s="22">
        <v>36</v>
      </c>
      <c r="O21" s="22">
        <v>36</v>
      </c>
      <c r="P21" s="22">
        <v>36</v>
      </c>
      <c r="Q21" s="22">
        <v>35</v>
      </c>
      <c r="R21" s="14">
        <v>36</v>
      </c>
    </row>
    <row r="22" spans="1:18" ht="31.5">
      <c r="A22" s="15"/>
      <c r="B22" s="15"/>
      <c r="C22" s="15"/>
      <c r="D22" s="40">
        <v>135</v>
      </c>
      <c r="E22" s="30" t="s">
        <v>47</v>
      </c>
      <c r="F22" s="16">
        <f>G22+H22+I22+J22+K22+L22+M22+N22+O22+P22+Q22+R22</f>
        <v>48</v>
      </c>
      <c r="G22" s="12">
        <v>3</v>
      </c>
      <c r="H22" s="12">
        <v>4</v>
      </c>
      <c r="I22" s="12">
        <v>5</v>
      </c>
      <c r="J22" s="12">
        <v>4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</row>
    <row r="23" spans="1:18" ht="63">
      <c r="A23" s="15"/>
      <c r="B23" s="39" t="s">
        <v>43</v>
      </c>
      <c r="C23" s="33" t="s">
        <v>30</v>
      </c>
      <c r="D23" s="40"/>
      <c r="E23" s="45" t="s">
        <v>44</v>
      </c>
      <c r="F23" s="11">
        <f>SUM(F24:F37)</f>
        <v>47339.42</v>
      </c>
      <c r="G23" s="11">
        <f t="shared" ref="G23:R23" si="1">SUM(G24:G37)</f>
        <v>958.55</v>
      </c>
      <c r="H23" s="11">
        <f t="shared" si="1"/>
        <v>3516.87</v>
      </c>
      <c r="I23" s="11">
        <f t="shared" si="1"/>
        <v>3483.19</v>
      </c>
      <c r="J23" s="11">
        <f t="shared" si="1"/>
        <v>2406.87</v>
      </c>
      <c r="K23" s="11">
        <f t="shared" si="1"/>
        <v>2661.87</v>
      </c>
      <c r="L23" s="11">
        <f t="shared" si="1"/>
        <v>3154.87</v>
      </c>
      <c r="M23" s="11">
        <f t="shared" si="1"/>
        <v>2941.87</v>
      </c>
      <c r="N23" s="11">
        <f t="shared" si="1"/>
        <v>2794.87</v>
      </c>
      <c r="O23" s="11">
        <f t="shared" si="1"/>
        <v>2466.87</v>
      </c>
      <c r="P23" s="11">
        <f t="shared" si="1"/>
        <v>2587.87</v>
      </c>
      <c r="Q23" s="11">
        <f t="shared" si="1"/>
        <v>2377.87</v>
      </c>
      <c r="R23" s="11">
        <f t="shared" si="1"/>
        <v>17987.849999999999</v>
      </c>
    </row>
    <row r="24" spans="1:18" ht="15.75">
      <c r="A24" s="15"/>
      <c r="B24" s="15"/>
      <c r="C24" s="15"/>
      <c r="D24" s="40">
        <v>111</v>
      </c>
      <c r="E24" s="32" t="s">
        <v>32</v>
      </c>
      <c r="F24" s="16">
        <f>G24+H24+I24+J24+K24+L24+M24+N24+O24+P24+Q24+R24</f>
        <v>22428</v>
      </c>
      <c r="G24" s="15">
        <v>770</v>
      </c>
      <c r="H24" s="15">
        <v>858</v>
      </c>
      <c r="I24" s="15">
        <v>946</v>
      </c>
      <c r="J24" s="15">
        <v>858</v>
      </c>
      <c r="K24" s="15">
        <v>858</v>
      </c>
      <c r="L24" s="15">
        <v>858</v>
      </c>
      <c r="M24" s="15">
        <v>858</v>
      </c>
      <c r="N24" s="15">
        <v>858</v>
      </c>
      <c r="O24" s="15">
        <v>858</v>
      </c>
      <c r="P24" s="15">
        <v>858</v>
      </c>
      <c r="Q24" s="15">
        <v>858</v>
      </c>
      <c r="R24" s="15">
        <f>858+12132</f>
        <v>12990</v>
      </c>
    </row>
    <row r="25" spans="1:18" ht="15.75">
      <c r="A25" s="15"/>
      <c r="B25" s="15"/>
      <c r="C25" s="15"/>
      <c r="D25" s="40">
        <v>113</v>
      </c>
      <c r="E25" s="32" t="s">
        <v>33</v>
      </c>
      <c r="F25" s="16">
        <f>G25+H25+I25+J25+K25+L25+M25+N25+O25+P25+Q25+R25</f>
        <v>3738</v>
      </c>
      <c r="G25" s="12"/>
      <c r="H25" s="12"/>
      <c r="I25" s="12"/>
      <c r="J25" s="12"/>
      <c r="K25" s="12">
        <v>255</v>
      </c>
      <c r="L25" s="12">
        <f>338+185+185</f>
        <v>708</v>
      </c>
      <c r="M25" s="12">
        <f>377+188</f>
        <v>565</v>
      </c>
      <c r="N25" s="12">
        <v>195</v>
      </c>
      <c r="O25" s="12"/>
      <c r="P25" s="12"/>
      <c r="Q25" s="12"/>
      <c r="R25" s="12">
        <v>2015</v>
      </c>
    </row>
    <row r="26" spans="1:18" ht="15.75">
      <c r="A26" s="15"/>
      <c r="B26" s="15"/>
      <c r="C26" s="15"/>
      <c r="D26" s="40">
        <v>121</v>
      </c>
      <c r="E26" s="32" t="s">
        <v>34</v>
      </c>
      <c r="F26" s="11">
        <f t="shared" ref="F26:F37" si="2">G26+H26+I26+J26+K26+L26+M26+N26+O26+P26+Q26+R26</f>
        <v>1211</v>
      </c>
      <c r="G26" s="13">
        <v>42</v>
      </c>
      <c r="H26" s="13">
        <v>46</v>
      </c>
      <c r="I26" s="13">
        <v>54</v>
      </c>
      <c r="J26" s="13">
        <v>46</v>
      </c>
      <c r="K26" s="13">
        <v>46</v>
      </c>
      <c r="L26" s="13">
        <v>46</v>
      </c>
      <c r="M26" s="13">
        <v>46</v>
      </c>
      <c r="N26" s="13">
        <v>46</v>
      </c>
      <c r="O26" s="13">
        <v>46</v>
      </c>
      <c r="P26" s="13">
        <v>46</v>
      </c>
      <c r="Q26" s="13">
        <v>46</v>
      </c>
      <c r="R26" s="13">
        <v>701</v>
      </c>
    </row>
    <row r="27" spans="1:18" ht="31.5">
      <c r="A27" s="15"/>
      <c r="B27" s="15"/>
      <c r="C27" s="15"/>
      <c r="D27" s="40">
        <v>122</v>
      </c>
      <c r="E27" s="32" t="s">
        <v>35</v>
      </c>
      <c r="F27" s="11">
        <f t="shared" si="2"/>
        <v>707</v>
      </c>
      <c r="G27" s="13">
        <v>25</v>
      </c>
      <c r="H27" s="13">
        <v>27</v>
      </c>
      <c r="I27" s="13">
        <v>30</v>
      </c>
      <c r="J27" s="13">
        <v>27</v>
      </c>
      <c r="K27" s="13">
        <v>27</v>
      </c>
      <c r="L27" s="13">
        <v>27</v>
      </c>
      <c r="M27" s="13">
        <v>27</v>
      </c>
      <c r="N27" s="13">
        <v>27</v>
      </c>
      <c r="O27" s="13">
        <v>27</v>
      </c>
      <c r="P27" s="13">
        <v>27</v>
      </c>
      <c r="Q27" s="13">
        <v>27</v>
      </c>
      <c r="R27" s="13">
        <v>409</v>
      </c>
    </row>
    <row r="28" spans="1:18" ht="15.75">
      <c r="A28" s="15"/>
      <c r="B28" s="15"/>
      <c r="C28" s="15"/>
      <c r="D28" s="40">
        <v>123</v>
      </c>
      <c r="E28" s="30" t="s">
        <v>45</v>
      </c>
      <c r="F28" s="16">
        <f t="shared" si="2"/>
        <v>17</v>
      </c>
      <c r="G28" s="13"/>
      <c r="H28" s="13"/>
      <c r="I28" s="13"/>
      <c r="J28" s="13"/>
      <c r="K28" s="13"/>
      <c r="L28" s="13"/>
      <c r="M28" s="13"/>
      <c r="N28" s="13">
        <v>17</v>
      </c>
      <c r="O28" s="13"/>
      <c r="P28" s="13"/>
      <c r="Q28" s="13"/>
      <c r="R28" s="13"/>
    </row>
    <row r="29" spans="1:18" ht="47.25">
      <c r="A29" s="15"/>
      <c r="B29" s="15"/>
      <c r="C29" s="15"/>
      <c r="D29" s="40">
        <v>124</v>
      </c>
      <c r="E29" s="30" t="s">
        <v>81</v>
      </c>
      <c r="F29" s="11">
        <f t="shared" si="2"/>
        <v>336.42</v>
      </c>
      <c r="G29" s="13">
        <f>G24*1.5%</f>
        <v>11.549999999999999</v>
      </c>
      <c r="H29" s="13">
        <f t="shared" ref="H29:R29" si="3">H24*1.5%</f>
        <v>12.87</v>
      </c>
      <c r="I29" s="13">
        <f t="shared" si="3"/>
        <v>14.19</v>
      </c>
      <c r="J29" s="13">
        <f t="shared" si="3"/>
        <v>12.87</v>
      </c>
      <c r="K29" s="13">
        <f t="shared" si="3"/>
        <v>12.87</v>
      </c>
      <c r="L29" s="13">
        <f t="shared" si="3"/>
        <v>12.87</v>
      </c>
      <c r="M29" s="13">
        <f t="shared" si="3"/>
        <v>12.87</v>
      </c>
      <c r="N29" s="13">
        <f t="shared" si="3"/>
        <v>12.87</v>
      </c>
      <c r="O29" s="13">
        <f t="shared" si="3"/>
        <v>12.87</v>
      </c>
      <c r="P29" s="13">
        <f t="shared" si="3"/>
        <v>12.87</v>
      </c>
      <c r="Q29" s="13">
        <f t="shared" si="3"/>
        <v>12.87</v>
      </c>
      <c r="R29" s="13">
        <f t="shared" si="3"/>
        <v>194.85</v>
      </c>
    </row>
    <row r="30" spans="1:18" ht="31.5">
      <c r="A30" s="15"/>
      <c r="B30" s="15"/>
      <c r="C30" s="15"/>
      <c r="D30" s="15">
        <v>131</v>
      </c>
      <c r="E30" s="32" t="s">
        <v>46</v>
      </c>
      <c r="F30" s="16">
        <f t="shared" si="2"/>
        <v>2651</v>
      </c>
      <c r="G30" s="13">
        <v>98</v>
      </c>
      <c r="H30" s="13">
        <v>221</v>
      </c>
      <c r="I30" s="13">
        <f>221+122</f>
        <v>343</v>
      </c>
      <c r="J30" s="13">
        <v>221</v>
      </c>
      <c r="K30" s="13">
        <v>221</v>
      </c>
      <c r="L30" s="13">
        <v>221</v>
      </c>
      <c r="M30" s="13">
        <v>221</v>
      </c>
      <c r="N30" s="13">
        <v>221</v>
      </c>
      <c r="O30" s="13">
        <v>221</v>
      </c>
      <c r="P30" s="13">
        <v>221</v>
      </c>
      <c r="Q30" s="13">
        <v>221</v>
      </c>
      <c r="R30" s="13">
        <v>221</v>
      </c>
    </row>
    <row r="31" spans="1:18" ht="31.5">
      <c r="A31" s="15"/>
      <c r="B31" s="15"/>
      <c r="C31" s="15"/>
      <c r="D31" s="15">
        <v>135</v>
      </c>
      <c r="E31" s="30" t="s">
        <v>47</v>
      </c>
      <c r="F31" s="16">
        <f t="shared" si="2"/>
        <v>266</v>
      </c>
      <c r="G31" s="13">
        <v>12</v>
      </c>
      <c r="H31" s="13">
        <v>32</v>
      </c>
      <c r="I31" s="13">
        <v>22</v>
      </c>
      <c r="J31" s="13">
        <v>22</v>
      </c>
      <c r="K31" s="13">
        <v>22</v>
      </c>
      <c r="L31" s="13">
        <v>22</v>
      </c>
      <c r="M31" s="13">
        <v>22</v>
      </c>
      <c r="N31" s="13">
        <v>22</v>
      </c>
      <c r="O31" s="13">
        <v>22</v>
      </c>
      <c r="P31" s="13">
        <v>22</v>
      </c>
      <c r="Q31" s="13">
        <v>23</v>
      </c>
      <c r="R31" s="13">
        <v>23</v>
      </c>
    </row>
    <row r="32" spans="1:18" ht="31.5">
      <c r="A32" s="15"/>
      <c r="B32" s="15"/>
      <c r="C32" s="15"/>
      <c r="D32" s="15">
        <v>136</v>
      </c>
      <c r="E32" s="68" t="s">
        <v>48</v>
      </c>
      <c r="F32" s="16">
        <f t="shared" si="2"/>
        <v>200</v>
      </c>
      <c r="G32" s="13"/>
      <c r="H32" s="13">
        <v>30</v>
      </c>
      <c r="I32" s="13">
        <v>30</v>
      </c>
      <c r="J32" s="13">
        <v>30</v>
      </c>
      <c r="K32" s="13">
        <v>30</v>
      </c>
      <c r="L32" s="13">
        <v>30</v>
      </c>
      <c r="M32" s="13"/>
      <c r="N32" s="13"/>
      <c r="O32" s="13">
        <v>50</v>
      </c>
      <c r="P32" s="13"/>
      <c r="Q32" s="13"/>
      <c r="R32" s="13"/>
    </row>
    <row r="33" spans="1:18" ht="31.5">
      <c r="A33" s="15"/>
      <c r="B33" s="15"/>
      <c r="C33" s="15"/>
      <c r="D33" s="15">
        <v>144</v>
      </c>
      <c r="E33" s="32" t="s">
        <v>37</v>
      </c>
      <c r="F33" s="11">
        <f t="shared" si="2"/>
        <v>616</v>
      </c>
      <c r="G33" s="13"/>
      <c r="H33" s="13"/>
      <c r="I33" s="13">
        <v>206</v>
      </c>
      <c r="J33" s="13"/>
      <c r="K33" s="13"/>
      <c r="L33" s="13"/>
      <c r="M33" s="13"/>
      <c r="N33" s="13">
        <v>205</v>
      </c>
      <c r="O33" s="13"/>
      <c r="P33" s="13"/>
      <c r="Q33" s="13"/>
      <c r="R33" s="13">
        <v>205</v>
      </c>
    </row>
    <row r="34" spans="1:18" ht="15.75">
      <c r="A34" s="15"/>
      <c r="B34" s="15"/>
      <c r="C34" s="15"/>
      <c r="D34" s="15">
        <v>149</v>
      </c>
      <c r="E34" s="32" t="s">
        <v>36</v>
      </c>
      <c r="F34" s="16">
        <f t="shared" si="2"/>
        <v>563</v>
      </c>
      <c r="G34" s="15"/>
      <c r="H34" s="15"/>
      <c r="I34" s="15">
        <v>533</v>
      </c>
      <c r="J34" s="15"/>
      <c r="K34" s="14"/>
      <c r="L34" s="14"/>
      <c r="M34" s="14"/>
      <c r="N34" s="14"/>
      <c r="O34" s="14"/>
      <c r="P34" s="14">
        <v>30</v>
      </c>
      <c r="Q34" s="14"/>
      <c r="R34" s="14"/>
    </row>
    <row r="35" spans="1:18" ht="15.75">
      <c r="A35" s="15"/>
      <c r="B35" s="15"/>
      <c r="C35" s="15"/>
      <c r="D35" s="15">
        <v>152</v>
      </c>
      <c r="E35" s="32" t="s">
        <v>38</v>
      </c>
      <c r="F35" s="16">
        <f t="shared" si="2"/>
        <v>600</v>
      </c>
      <c r="G35" s="15"/>
      <c r="H35" s="15">
        <v>100</v>
      </c>
      <c r="I35" s="15">
        <v>50</v>
      </c>
      <c r="J35" s="15">
        <v>50</v>
      </c>
      <c r="K35" s="15">
        <v>50</v>
      </c>
      <c r="L35" s="15">
        <v>50</v>
      </c>
      <c r="M35" s="15">
        <v>50</v>
      </c>
      <c r="N35" s="15">
        <v>50</v>
      </c>
      <c r="O35" s="15">
        <v>50</v>
      </c>
      <c r="P35" s="15">
        <v>50</v>
      </c>
      <c r="Q35" s="15">
        <v>50</v>
      </c>
      <c r="R35" s="15">
        <v>50</v>
      </c>
    </row>
    <row r="36" spans="1:18" ht="31.5">
      <c r="A36" s="15"/>
      <c r="B36" s="15"/>
      <c r="C36" s="15"/>
      <c r="D36" s="15">
        <v>159</v>
      </c>
      <c r="E36" s="30" t="s">
        <v>29</v>
      </c>
      <c r="F36" s="16">
        <f t="shared" si="2"/>
        <v>13006</v>
      </c>
      <c r="G36" s="15"/>
      <c r="H36" s="15">
        <f>1050+1049</f>
        <v>2099</v>
      </c>
      <c r="I36" s="15">
        <f>1049+40+75</f>
        <v>1164</v>
      </c>
      <c r="J36" s="15">
        <v>1049</v>
      </c>
      <c r="K36" s="15">
        <v>1049</v>
      </c>
      <c r="L36" s="15">
        <f>1049+40</f>
        <v>1089</v>
      </c>
      <c r="M36" s="15">
        <v>1049</v>
      </c>
      <c r="N36" s="15">
        <v>1050</v>
      </c>
      <c r="O36" s="15">
        <f>1049+40</f>
        <v>1089</v>
      </c>
      <c r="P36" s="15">
        <f>1050+180</f>
        <v>1230</v>
      </c>
      <c r="Q36" s="15">
        <v>1049</v>
      </c>
      <c r="R36" s="15">
        <f>1049+40</f>
        <v>1089</v>
      </c>
    </row>
    <row r="37" spans="1:18" ht="31.5">
      <c r="A37" s="15"/>
      <c r="B37" s="15"/>
      <c r="C37" s="15"/>
      <c r="D37" s="15">
        <v>161</v>
      </c>
      <c r="E37" s="30" t="s">
        <v>39</v>
      </c>
      <c r="F37" s="16">
        <f t="shared" si="2"/>
        <v>1000</v>
      </c>
      <c r="G37" s="15"/>
      <c r="H37" s="15">
        <v>91</v>
      </c>
      <c r="I37" s="15">
        <v>91</v>
      </c>
      <c r="J37" s="15">
        <v>91</v>
      </c>
      <c r="K37" s="15">
        <v>91</v>
      </c>
      <c r="L37" s="15">
        <v>91</v>
      </c>
      <c r="M37" s="15">
        <v>91</v>
      </c>
      <c r="N37" s="15">
        <v>91</v>
      </c>
      <c r="O37" s="15">
        <v>91</v>
      </c>
      <c r="P37" s="15">
        <v>91</v>
      </c>
      <c r="Q37" s="15">
        <v>91</v>
      </c>
      <c r="R37" s="15">
        <v>90</v>
      </c>
    </row>
    <row r="38" spans="1:18" ht="15.75">
      <c r="A38" s="15"/>
      <c r="B38" s="39" t="s">
        <v>58</v>
      </c>
      <c r="C38" s="15"/>
      <c r="D38" s="40"/>
      <c r="E38" s="41" t="s">
        <v>82</v>
      </c>
      <c r="F38" s="11">
        <f>F39+F75</f>
        <v>3424693</v>
      </c>
      <c r="G38" s="11">
        <f>G39+G75</f>
        <v>184926</v>
      </c>
      <c r="H38" s="11">
        <f>H39+H75</f>
        <v>229535</v>
      </c>
      <c r="I38" s="11">
        <f t="shared" ref="I38:R38" si="4">I39+I75</f>
        <v>241398</v>
      </c>
      <c r="J38" s="11">
        <f t="shared" si="4"/>
        <v>236659</v>
      </c>
      <c r="K38" s="11">
        <f t="shared" si="4"/>
        <v>419418</v>
      </c>
      <c r="L38" s="11">
        <f t="shared" si="4"/>
        <v>269162</v>
      </c>
      <c r="M38" s="11">
        <f t="shared" si="4"/>
        <v>73979</v>
      </c>
      <c r="N38" s="11">
        <f t="shared" si="4"/>
        <v>196468</v>
      </c>
      <c r="O38" s="11">
        <f t="shared" si="4"/>
        <v>253479</v>
      </c>
      <c r="P38" s="11">
        <f t="shared" si="4"/>
        <v>257291</v>
      </c>
      <c r="Q38" s="11">
        <f t="shared" si="4"/>
        <v>264008</v>
      </c>
      <c r="R38" s="11">
        <f t="shared" si="4"/>
        <v>798370</v>
      </c>
    </row>
    <row r="39" spans="1:18" ht="31.5">
      <c r="A39" s="15"/>
      <c r="B39" s="39"/>
      <c r="C39" s="33" t="s">
        <v>78</v>
      </c>
      <c r="D39" s="40"/>
      <c r="E39" s="35" t="s">
        <v>95</v>
      </c>
      <c r="F39" s="16">
        <f>F40+F45+F50+F55+F60+F65+F70</f>
        <v>551827</v>
      </c>
      <c r="G39" s="16">
        <f t="shared" ref="G39:R39" si="5">G40+G45+G50+G55+G60+G65+G70</f>
        <v>30841</v>
      </c>
      <c r="H39" s="16">
        <f t="shared" si="5"/>
        <v>32537</v>
      </c>
      <c r="I39" s="16">
        <f t="shared" si="5"/>
        <v>33013</v>
      </c>
      <c r="J39" s="16">
        <f t="shared" si="5"/>
        <v>32838</v>
      </c>
      <c r="K39" s="16">
        <f t="shared" si="5"/>
        <v>54410</v>
      </c>
      <c r="L39" s="16">
        <f t="shared" si="5"/>
        <v>37770</v>
      </c>
      <c r="M39" s="16">
        <f t="shared" si="5"/>
        <v>8149</v>
      </c>
      <c r="N39" s="16">
        <f t="shared" si="5"/>
        <v>23230</v>
      </c>
      <c r="O39" s="16">
        <f t="shared" si="5"/>
        <v>74758</v>
      </c>
      <c r="P39" s="16">
        <f t="shared" si="5"/>
        <v>74759</v>
      </c>
      <c r="Q39" s="16">
        <f t="shared" si="5"/>
        <v>74760</v>
      </c>
      <c r="R39" s="16">
        <f t="shared" si="5"/>
        <v>74762</v>
      </c>
    </row>
    <row r="40" spans="1:18" ht="47.25">
      <c r="A40" s="15"/>
      <c r="B40" s="39" t="s">
        <v>58</v>
      </c>
      <c r="C40" s="33" t="s">
        <v>78</v>
      </c>
      <c r="D40" s="40"/>
      <c r="E40" s="35" t="s">
        <v>96</v>
      </c>
      <c r="F40" s="16">
        <f>F41+F42+F43+F44</f>
        <v>20878</v>
      </c>
      <c r="G40" s="16">
        <f t="shared" ref="G40:R40" si="6">G41+G42+G43+G44</f>
        <v>1466</v>
      </c>
      <c r="H40" s="16">
        <f t="shared" si="6"/>
        <v>1466</v>
      </c>
      <c r="I40" s="16">
        <f t="shared" si="6"/>
        <v>1466</v>
      </c>
      <c r="J40" s="16">
        <f t="shared" si="6"/>
        <v>1466</v>
      </c>
      <c r="K40" s="16">
        <f t="shared" si="6"/>
        <v>2184</v>
      </c>
      <c r="L40" s="16">
        <f t="shared" si="6"/>
        <v>967</v>
      </c>
      <c r="M40" s="16">
        <f t="shared" si="6"/>
        <v>103</v>
      </c>
      <c r="N40" s="16">
        <f t="shared" si="6"/>
        <v>1129</v>
      </c>
      <c r="O40" s="16">
        <f t="shared" si="6"/>
        <v>2657</v>
      </c>
      <c r="P40" s="16">
        <f t="shared" si="6"/>
        <v>2658</v>
      </c>
      <c r="Q40" s="16">
        <f t="shared" si="6"/>
        <v>2658</v>
      </c>
      <c r="R40" s="16">
        <f t="shared" si="6"/>
        <v>2658</v>
      </c>
    </row>
    <row r="41" spans="1:18" ht="15.75">
      <c r="A41" s="15"/>
      <c r="B41" s="15"/>
      <c r="C41" s="15"/>
      <c r="D41" s="40">
        <v>111</v>
      </c>
      <c r="E41" s="32" t="s">
        <v>32</v>
      </c>
      <c r="F41" s="16">
        <f>SUM(G41:R41)</f>
        <v>18976</v>
      </c>
      <c r="G41" s="15">
        <v>1332</v>
      </c>
      <c r="H41" s="15">
        <v>1332</v>
      </c>
      <c r="I41" s="15">
        <v>1332</v>
      </c>
      <c r="J41" s="15">
        <v>1332</v>
      </c>
      <c r="K41" s="14">
        <v>1986</v>
      </c>
      <c r="L41" s="14">
        <v>879</v>
      </c>
      <c r="M41" s="14">
        <v>93</v>
      </c>
      <c r="N41" s="14">
        <v>1027</v>
      </c>
      <c r="O41" s="14">
        <v>2415</v>
      </c>
      <c r="P41" s="14">
        <v>2416</v>
      </c>
      <c r="Q41" s="14">
        <v>2416</v>
      </c>
      <c r="R41" s="14">
        <v>2416</v>
      </c>
    </row>
    <row r="42" spans="1:18" ht="15.75">
      <c r="A42" s="15"/>
      <c r="B42" s="15"/>
      <c r="C42" s="15"/>
      <c r="D42" s="40">
        <v>121</v>
      </c>
      <c r="E42" s="32" t="s">
        <v>34</v>
      </c>
      <c r="F42" s="16">
        <f>SUM(G42:R42)</f>
        <v>1022</v>
      </c>
      <c r="G42" s="15">
        <v>72</v>
      </c>
      <c r="H42" s="15">
        <v>72</v>
      </c>
      <c r="I42" s="15">
        <v>72</v>
      </c>
      <c r="J42" s="15">
        <v>72</v>
      </c>
      <c r="K42" s="15">
        <v>107</v>
      </c>
      <c r="L42" s="15">
        <v>47</v>
      </c>
      <c r="M42" s="15">
        <v>5</v>
      </c>
      <c r="N42" s="14">
        <v>55</v>
      </c>
      <c r="O42" s="14">
        <v>130</v>
      </c>
      <c r="P42" s="14">
        <v>130</v>
      </c>
      <c r="Q42" s="14">
        <v>130</v>
      </c>
      <c r="R42" s="14">
        <v>130</v>
      </c>
    </row>
    <row r="43" spans="1:18" ht="31.5">
      <c r="A43" s="15"/>
      <c r="B43" s="15"/>
      <c r="C43" s="15"/>
      <c r="D43" s="40">
        <v>122</v>
      </c>
      <c r="E43" s="32" t="s">
        <v>80</v>
      </c>
      <c r="F43" s="16">
        <f>SUM(G43:R43)</f>
        <v>598</v>
      </c>
      <c r="G43" s="15">
        <v>42</v>
      </c>
      <c r="H43" s="15">
        <v>42</v>
      </c>
      <c r="I43" s="15">
        <v>42</v>
      </c>
      <c r="J43" s="15">
        <v>42</v>
      </c>
      <c r="K43" s="15">
        <v>63</v>
      </c>
      <c r="L43" s="15">
        <v>28</v>
      </c>
      <c r="M43" s="15">
        <v>3</v>
      </c>
      <c r="N43" s="14">
        <v>32</v>
      </c>
      <c r="O43" s="14">
        <v>76</v>
      </c>
      <c r="P43" s="14">
        <v>76</v>
      </c>
      <c r="Q43" s="14">
        <v>76</v>
      </c>
      <c r="R43" s="14">
        <v>76</v>
      </c>
    </row>
    <row r="44" spans="1:18" ht="47.25">
      <c r="A44" s="15"/>
      <c r="B44" s="15"/>
      <c r="C44" s="15"/>
      <c r="D44" s="40">
        <v>124</v>
      </c>
      <c r="E44" s="30" t="s">
        <v>81</v>
      </c>
      <c r="F44" s="16">
        <f>SUM(G44:R44)</f>
        <v>282</v>
      </c>
      <c r="G44" s="15">
        <v>20</v>
      </c>
      <c r="H44" s="15">
        <v>20</v>
      </c>
      <c r="I44" s="15">
        <v>20</v>
      </c>
      <c r="J44" s="15">
        <v>20</v>
      </c>
      <c r="K44" s="15">
        <v>28</v>
      </c>
      <c r="L44" s="15">
        <v>13</v>
      </c>
      <c r="M44" s="15">
        <v>2</v>
      </c>
      <c r="N44" s="14">
        <v>15</v>
      </c>
      <c r="O44" s="14">
        <v>36</v>
      </c>
      <c r="P44" s="14">
        <v>36</v>
      </c>
      <c r="Q44" s="14">
        <v>36</v>
      </c>
      <c r="R44" s="14">
        <v>36</v>
      </c>
    </row>
    <row r="45" spans="1:18" ht="47.25">
      <c r="A45" s="15"/>
      <c r="B45" s="39" t="s">
        <v>58</v>
      </c>
      <c r="C45" s="33" t="s">
        <v>78</v>
      </c>
      <c r="D45" s="40"/>
      <c r="E45" s="35" t="s">
        <v>97</v>
      </c>
      <c r="F45" s="16">
        <f t="shared" ref="F45:F59" si="7">G45+H45+I45+J45+K45+L45+M45+N45+O45+P45+Q45+R45</f>
        <v>8037</v>
      </c>
      <c r="G45" s="16">
        <f>G46+G47+G48+G49</f>
        <v>0</v>
      </c>
      <c r="H45" s="16">
        <f t="shared" ref="H45:R45" si="8">H46+H47+H48+H49</f>
        <v>0</v>
      </c>
      <c r="I45" s="16">
        <f t="shared" si="8"/>
        <v>480</v>
      </c>
      <c r="J45" s="16">
        <f t="shared" si="8"/>
        <v>300</v>
      </c>
      <c r="K45" s="16">
        <f t="shared" si="8"/>
        <v>300</v>
      </c>
      <c r="L45" s="16">
        <f t="shared" si="8"/>
        <v>300</v>
      </c>
      <c r="M45" s="16">
        <f t="shared" si="8"/>
        <v>0</v>
      </c>
      <c r="N45" s="16">
        <f t="shared" si="8"/>
        <v>0</v>
      </c>
      <c r="O45" s="16">
        <f t="shared" si="8"/>
        <v>1664</v>
      </c>
      <c r="P45" s="16">
        <f t="shared" si="8"/>
        <v>1664</v>
      </c>
      <c r="Q45" s="16">
        <f t="shared" si="8"/>
        <v>1664</v>
      </c>
      <c r="R45" s="16">
        <f t="shared" si="8"/>
        <v>1665</v>
      </c>
    </row>
    <row r="46" spans="1:18" ht="15.75">
      <c r="A46" s="15"/>
      <c r="B46" s="15"/>
      <c r="C46" s="15"/>
      <c r="D46" s="40">
        <v>111</v>
      </c>
      <c r="E46" s="32" t="s">
        <v>32</v>
      </c>
      <c r="F46" s="16">
        <f t="shared" si="7"/>
        <v>7296</v>
      </c>
      <c r="G46" s="15"/>
      <c r="H46" s="15"/>
      <c r="I46" s="15">
        <v>435</v>
      </c>
      <c r="J46" s="15">
        <v>272</v>
      </c>
      <c r="K46" s="15">
        <v>272</v>
      </c>
      <c r="L46" s="15">
        <v>272</v>
      </c>
      <c r="M46" s="15"/>
      <c r="N46" s="14"/>
      <c r="O46" s="14">
        <v>1511</v>
      </c>
      <c r="P46" s="14">
        <v>1511</v>
      </c>
      <c r="Q46" s="14">
        <v>1511</v>
      </c>
      <c r="R46" s="14">
        <v>1512</v>
      </c>
    </row>
    <row r="47" spans="1:18" ht="15.75">
      <c r="A47" s="15"/>
      <c r="B47" s="15"/>
      <c r="C47" s="15"/>
      <c r="D47" s="40">
        <v>121</v>
      </c>
      <c r="E47" s="32" t="s">
        <v>34</v>
      </c>
      <c r="F47" s="16">
        <f t="shared" si="7"/>
        <v>397</v>
      </c>
      <c r="G47" s="15"/>
      <c r="H47" s="15"/>
      <c r="I47" s="15">
        <v>24</v>
      </c>
      <c r="J47" s="15">
        <v>15</v>
      </c>
      <c r="K47" s="15">
        <v>15</v>
      </c>
      <c r="L47" s="15">
        <v>15</v>
      </c>
      <c r="M47" s="15"/>
      <c r="N47" s="14"/>
      <c r="O47" s="14">
        <v>82</v>
      </c>
      <c r="P47" s="14">
        <v>82</v>
      </c>
      <c r="Q47" s="14">
        <v>82</v>
      </c>
      <c r="R47" s="14">
        <v>82</v>
      </c>
    </row>
    <row r="48" spans="1:18" ht="31.5">
      <c r="A48" s="15"/>
      <c r="B48" s="15"/>
      <c r="C48" s="15"/>
      <c r="D48" s="40">
        <v>122</v>
      </c>
      <c r="E48" s="32" t="s">
        <v>80</v>
      </c>
      <c r="F48" s="16">
        <f t="shared" si="7"/>
        <v>233</v>
      </c>
      <c r="G48" s="15"/>
      <c r="H48" s="15"/>
      <c r="I48" s="15">
        <v>14</v>
      </c>
      <c r="J48" s="15">
        <v>9</v>
      </c>
      <c r="K48" s="15">
        <v>9</v>
      </c>
      <c r="L48" s="15">
        <v>9</v>
      </c>
      <c r="M48" s="15"/>
      <c r="N48" s="14"/>
      <c r="O48" s="14">
        <v>48</v>
      </c>
      <c r="P48" s="14">
        <v>48</v>
      </c>
      <c r="Q48" s="14">
        <v>48</v>
      </c>
      <c r="R48" s="14">
        <v>48</v>
      </c>
    </row>
    <row r="49" spans="1:18" ht="47.25">
      <c r="A49" s="15"/>
      <c r="B49" s="15"/>
      <c r="C49" s="15"/>
      <c r="D49" s="40">
        <v>124</v>
      </c>
      <c r="E49" s="30" t="s">
        <v>81</v>
      </c>
      <c r="F49" s="16">
        <f t="shared" si="7"/>
        <v>111</v>
      </c>
      <c r="G49" s="15"/>
      <c r="H49" s="15"/>
      <c r="I49" s="15">
        <v>7</v>
      </c>
      <c r="J49" s="15">
        <v>4</v>
      </c>
      <c r="K49" s="15">
        <v>4</v>
      </c>
      <c r="L49" s="15">
        <v>4</v>
      </c>
      <c r="M49" s="15"/>
      <c r="N49" s="14"/>
      <c r="O49" s="14">
        <v>23</v>
      </c>
      <c r="P49" s="14">
        <v>23</v>
      </c>
      <c r="Q49" s="14">
        <v>23</v>
      </c>
      <c r="R49" s="14">
        <v>23</v>
      </c>
    </row>
    <row r="50" spans="1:18" ht="47.25">
      <c r="A50" s="16"/>
      <c r="B50" s="39" t="s">
        <v>58</v>
      </c>
      <c r="C50" s="39" t="s">
        <v>78</v>
      </c>
      <c r="D50" s="79"/>
      <c r="E50" s="35" t="s">
        <v>98</v>
      </c>
      <c r="F50" s="16">
        <f t="shared" si="7"/>
        <v>284166</v>
      </c>
      <c r="G50" s="16">
        <f>G51+G52+G53+G54</f>
        <v>13800</v>
      </c>
      <c r="H50" s="16">
        <f t="shared" ref="H50:R50" si="9">H51+H52+H53+H54</f>
        <v>15000</v>
      </c>
      <c r="I50" s="16">
        <f t="shared" si="9"/>
        <v>15000</v>
      </c>
      <c r="J50" s="16">
        <f t="shared" si="9"/>
        <v>15000</v>
      </c>
      <c r="K50" s="16">
        <f t="shared" si="9"/>
        <v>24255</v>
      </c>
      <c r="L50" s="16">
        <f t="shared" si="9"/>
        <v>17640</v>
      </c>
      <c r="M50" s="16">
        <f t="shared" si="9"/>
        <v>3675</v>
      </c>
      <c r="N50" s="16">
        <f t="shared" si="9"/>
        <v>9660</v>
      </c>
      <c r="O50" s="16">
        <f t="shared" si="9"/>
        <v>42534</v>
      </c>
      <c r="P50" s="16">
        <f t="shared" si="9"/>
        <v>42534</v>
      </c>
      <c r="Q50" s="16">
        <f t="shared" si="9"/>
        <v>42534</v>
      </c>
      <c r="R50" s="16">
        <f t="shared" si="9"/>
        <v>42534</v>
      </c>
    </row>
    <row r="51" spans="1:18" ht="15.75">
      <c r="A51" s="15"/>
      <c r="B51" s="15"/>
      <c r="C51" s="15"/>
      <c r="D51" s="40">
        <v>111</v>
      </c>
      <c r="E51" s="32" t="s">
        <v>32</v>
      </c>
      <c r="F51" s="16">
        <f t="shared" si="7"/>
        <v>258235</v>
      </c>
      <c r="G51" s="15">
        <v>12540</v>
      </c>
      <c r="H51" s="15">
        <v>13636</v>
      </c>
      <c r="I51" s="15">
        <v>13636</v>
      </c>
      <c r="J51" s="15">
        <v>13636</v>
      </c>
      <c r="K51" s="15">
        <v>22040</v>
      </c>
      <c r="L51" s="15">
        <v>16029</v>
      </c>
      <c r="M51" s="15">
        <v>3340</v>
      </c>
      <c r="N51" s="14">
        <v>8778</v>
      </c>
      <c r="O51" s="14">
        <v>38650</v>
      </c>
      <c r="P51" s="14">
        <v>38650</v>
      </c>
      <c r="Q51" s="14">
        <v>38650</v>
      </c>
      <c r="R51" s="14">
        <v>38650</v>
      </c>
    </row>
    <row r="52" spans="1:18" ht="15.75">
      <c r="A52" s="15"/>
      <c r="B52" s="15"/>
      <c r="C52" s="15"/>
      <c r="D52" s="40">
        <v>121</v>
      </c>
      <c r="E52" s="32" t="s">
        <v>34</v>
      </c>
      <c r="F52" s="16">
        <f t="shared" si="7"/>
        <v>13943</v>
      </c>
      <c r="G52" s="15">
        <v>677</v>
      </c>
      <c r="H52" s="15">
        <v>736</v>
      </c>
      <c r="I52" s="15">
        <v>736</v>
      </c>
      <c r="J52" s="15">
        <v>736</v>
      </c>
      <c r="K52" s="15">
        <v>1190</v>
      </c>
      <c r="L52" s="15">
        <v>866</v>
      </c>
      <c r="M52" s="15">
        <v>180</v>
      </c>
      <c r="N52" s="14">
        <v>474</v>
      </c>
      <c r="O52" s="14">
        <v>2087</v>
      </c>
      <c r="P52" s="14">
        <v>2087</v>
      </c>
      <c r="Q52" s="14">
        <v>2087</v>
      </c>
      <c r="R52" s="14">
        <v>2087</v>
      </c>
    </row>
    <row r="53" spans="1:18" ht="31.5">
      <c r="A53" s="15"/>
      <c r="B53" s="15"/>
      <c r="C53" s="15"/>
      <c r="D53" s="40">
        <v>122</v>
      </c>
      <c r="E53" s="32" t="s">
        <v>80</v>
      </c>
      <c r="F53" s="16">
        <f t="shared" si="7"/>
        <v>8119</v>
      </c>
      <c r="G53" s="15">
        <v>395</v>
      </c>
      <c r="H53" s="15">
        <v>425</v>
      </c>
      <c r="I53" s="15">
        <v>425</v>
      </c>
      <c r="J53" s="15">
        <v>425</v>
      </c>
      <c r="K53" s="15">
        <v>694</v>
      </c>
      <c r="L53" s="15">
        <v>505</v>
      </c>
      <c r="M53" s="15">
        <v>105</v>
      </c>
      <c r="N53" s="14">
        <v>277</v>
      </c>
      <c r="O53" s="14">
        <v>1217</v>
      </c>
      <c r="P53" s="14">
        <v>1217</v>
      </c>
      <c r="Q53" s="14">
        <v>1217</v>
      </c>
      <c r="R53" s="14">
        <v>1217</v>
      </c>
    </row>
    <row r="54" spans="1:18" ht="47.25">
      <c r="A54" s="15"/>
      <c r="B54" s="15"/>
      <c r="C54" s="15"/>
      <c r="D54" s="40">
        <v>124</v>
      </c>
      <c r="E54" s="30" t="s">
        <v>81</v>
      </c>
      <c r="F54" s="16">
        <f t="shared" si="7"/>
        <v>3869</v>
      </c>
      <c r="G54" s="15">
        <v>188</v>
      </c>
      <c r="H54" s="15">
        <v>203</v>
      </c>
      <c r="I54" s="15">
        <v>203</v>
      </c>
      <c r="J54" s="15">
        <v>203</v>
      </c>
      <c r="K54" s="15">
        <v>331</v>
      </c>
      <c r="L54" s="15">
        <v>240</v>
      </c>
      <c r="M54" s="15">
        <v>50</v>
      </c>
      <c r="N54" s="14">
        <v>131</v>
      </c>
      <c r="O54" s="14">
        <v>580</v>
      </c>
      <c r="P54" s="14">
        <v>580</v>
      </c>
      <c r="Q54" s="14">
        <v>580</v>
      </c>
      <c r="R54" s="14">
        <v>580</v>
      </c>
    </row>
    <row r="55" spans="1:18" ht="63">
      <c r="A55" s="16"/>
      <c r="B55" s="39" t="s">
        <v>58</v>
      </c>
      <c r="C55" s="39" t="s">
        <v>78</v>
      </c>
      <c r="D55" s="79"/>
      <c r="E55" s="35" t="s">
        <v>99</v>
      </c>
      <c r="F55" s="16">
        <f t="shared" si="7"/>
        <v>114685</v>
      </c>
      <c r="G55" s="16">
        <f>G56+G57+G58+G59</f>
        <v>5500</v>
      </c>
      <c r="H55" s="16">
        <f t="shared" ref="H55:O55" si="10">H56+H57+H58+H59</f>
        <v>6000</v>
      </c>
      <c r="I55" s="16">
        <f t="shared" si="10"/>
        <v>6000</v>
      </c>
      <c r="J55" s="16">
        <f t="shared" si="10"/>
        <v>6000</v>
      </c>
      <c r="K55" s="16">
        <f t="shared" si="10"/>
        <v>10200</v>
      </c>
      <c r="L55" s="16">
        <f t="shared" si="10"/>
        <v>7320</v>
      </c>
      <c r="M55" s="16">
        <f t="shared" si="10"/>
        <v>1500</v>
      </c>
      <c r="N55" s="16">
        <f t="shared" si="10"/>
        <v>4000</v>
      </c>
      <c r="O55" s="16">
        <f t="shared" si="10"/>
        <v>17041</v>
      </c>
      <c r="P55" s="16">
        <f>P56+P57+P58+P59</f>
        <v>17041</v>
      </c>
      <c r="Q55" s="16">
        <f>Q56+Q57+Q58+Q59</f>
        <v>17041</v>
      </c>
      <c r="R55" s="16">
        <f>R56+R57+R58+R59</f>
        <v>17042</v>
      </c>
    </row>
    <row r="56" spans="1:18" ht="15.75">
      <c r="A56" s="15"/>
      <c r="B56" s="15"/>
      <c r="C56" s="15"/>
      <c r="D56" s="40">
        <v>111</v>
      </c>
      <c r="E56" s="32" t="s">
        <v>32</v>
      </c>
      <c r="F56" s="16">
        <f t="shared" si="7"/>
        <v>104207</v>
      </c>
      <c r="G56" s="15">
        <v>4997</v>
      </c>
      <c r="H56" s="15">
        <v>5451</v>
      </c>
      <c r="I56" s="15">
        <v>5451</v>
      </c>
      <c r="J56" s="15">
        <v>5451</v>
      </c>
      <c r="K56" s="15">
        <v>9268</v>
      </c>
      <c r="L56" s="15">
        <v>6651</v>
      </c>
      <c r="M56" s="15">
        <v>1363</v>
      </c>
      <c r="N56" s="14">
        <v>3634</v>
      </c>
      <c r="O56" s="14">
        <v>15485</v>
      </c>
      <c r="P56" s="14">
        <v>15485</v>
      </c>
      <c r="Q56" s="14">
        <v>15485</v>
      </c>
      <c r="R56" s="14">
        <v>15486</v>
      </c>
    </row>
    <row r="57" spans="1:18" ht="15.75">
      <c r="A57" s="15"/>
      <c r="B57" s="15"/>
      <c r="C57" s="15"/>
      <c r="D57" s="40">
        <v>121</v>
      </c>
      <c r="E57" s="32" t="s">
        <v>34</v>
      </c>
      <c r="F57" s="16">
        <f t="shared" si="7"/>
        <v>5629</v>
      </c>
      <c r="G57" s="15">
        <v>270</v>
      </c>
      <c r="H57" s="15">
        <v>295</v>
      </c>
      <c r="I57" s="15">
        <v>295</v>
      </c>
      <c r="J57" s="15">
        <v>295</v>
      </c>
      <c r="K57" s="15">
        <v>501</v>
      </c>
      <c r="L57" s="15">
        <v>359</v>
      </c>
      <c r="M57" s="15">
        <v>74</v>
      </c>
      <c r="N57" s="14">
        <v>196</v>
      </c>
      <c r="O57" s="14">
        <v>836</v>
      </c>
      <c r="P57" s="14">
        <v>836</v>
      </c>
      <c r="Q57" s="14">
        <v>836</v>
      </c>
      <c r="R57" s="14">
        <v>836</v>
      </c>
    </row>
    <row r="58" spans="1:18" ht="31.5">
      <c r="A58" s="15"/>
      <c r="B58" s="15"/>
      <c r="C58" s="15"/>
      <c r="D58" s="40">
        <v>122</v>
      </c>
      <c r="E58" s="32" t="s">
        <v>80</v>
      </c>
      <c r="F58" s="16">
        <f t="shared" si="7"/>
        <v>3286</v>
      </c>
      <c r="G58" s="15">
        <v>158</v>
      </c>
      <c r="H58" s="15">
        <v>172</v>
      </c>
      <c r="I58" s="15">
        <v>172</v>
      </c>
      <c r="J58" s="15">
        <v>172</v>
      </c>
      <c r="K58" s="15">
        <v>292</v>
      </c>
      <c r="L58" s="15">
        <v>210</v>
      </c>
      <c r="M58" s="15">
        <v>43</v>
      </c>
      <c r="N58" s="14">
        <v>115</v>
      </c>
      <c r="O58" s="14">
        <v>488</v>
      </c>
      <c r="P58" s="14">
        <v>488</v>
      </c>
      <c r="Q58" s="14">
        <v>488</v>
      </c>
      <c r="R58" s="14">
        <v>488</v>
      </c>
    </row>
    <row r="59" spans="1:18" ht="47.25">
      <c r="A59" s="15"/>
      <c r="B59" s="15"/>
      <c r="C59" s="15"/>
      <c r="D59" s="40">
        <v>124</v>
      </c>
      <c r="E59" s="30" t="s">
        <v>81</v>
      </c>
      <c r="F59" s="16">
        <f t="shared" si="7"/>
        <v>1563</v>
      </c>
      <c r="G59" s="15">
        <v>75</v>
      </c>
      <c r="H59" s="15">
        <v>82</v>
      </c>
      <c r="I59" s="15">
        <v>82</v>
      </c>
      <c r="J59" s="15">
        <v>82</v>
      </c>
      <c r="K59" s="15">
        <v>139</v>
      </c>
      <c r="L59" s="15">
        <v>100</v>
      </c>
      <c r="M59" s="15">
        <v>20</v>
      </c>
      <c r="N59" s="14">
        <v>55</v>
      </c>
      <c r="O59" s="14">
        <v>232</v>
      </c>
      <c r="P59" s="14">
        <v>232</v>
      </c>
      <c r="Q59" s="14">
        <v>232</v>
      </c>
      <c r="R59" s="14">
        <v>232</v>
      </c>
    </row>
    <row r="60" spans="1:18" ht="78.75">
      <c r="A60" s="15"/>
      <c r="B60" s="39" t="s">
        <v>58</v>
      </c>
      <c r="C60" s="39" t="s">
        <v>78</v>
      </c>
      <c r="D60" s="40"/>
      <c r="E60" s="35" t="s">
        <v>108</v>
      </c>
      <c r="F60" s="16">
        <f>F61+F62+F63+F64</f>
        <v>2165</v>
      </c>
      <c r="G60" s="16">
        <f>G61+G62+G63+G64</f>
        <v>180</v>
      </c>
      <c r="H60" s="16">
        <f t="shared" ref="H60:R60" si="11">H61+H62+H63+H64</f>
        <v>180</v>
      </c>
      <c r="I60" s="16">
        <f t="shared" si="11"/>
        <v>180</v>
      </c>
      <c r="J60" s="16">
        <f t="shared" si="11"/>
        <v>180</v>
      </c>
      <c r="K60" s="16">
        <f t="shared" si="11"/>
        <v>330</v>
      </c>
      <c r="L60" s="16">
        <f t="shared" si="11"/>
        <v>180</v>
      </c>
      <c r="M60" s="16">
        <f t="shared" si="11"/>
        <v>35</v>
      </c>
      <c r="N60" s="16">
        <f t="shared" si="11"/>
        <v>180</v>
      </c>
      <c r="O60" s="16">
        <f t="shared" si="11"/>
        <v>180</v>
      </c>
      <c r="P60" s="16">
        <f t="shared" si="11"/>
        <v>180</v>
      </c>
      <c r="Q60" s="16">
        <f t="shared" si="11"/>
        <v>180</v>
      </c>
      <c r="R60" s="16">
        <f t="shared" si="11"/>
        <v>180</v>
      </c>
    </row>
    <row r="61" spans="1:18" ht="15.75">
      <c r="A61" s="15"/>
      <c r="B61" s="16"/>
      <c r="C61" s="16"/>
      <c r="D61" s="40">
        <v>111</v>
      </c>
      <c r="E61" s="32" t="s">
        <v>32</v>
      </c>
      <c r="F61" s="16">
        <f>G61+H61+I61+J61+K61+L61+M61+N61+O61+P61+Q61+R61</f>
        <v>1970</v>
      </c>
      <c r="G61" s="15">
        <v>164</v>
      </c>
      <c r="H61" s="15">
        <v>164</v>
      </c>
      <c r="I61" s="15">
        <v>164</v>
      </c>
      <c r="J61" s="15">
        <v>164</v>
      </c>
      <c r="K61" s="15">
        <v>299</v>
      </c>
      <c r="L61" s="15">
        <v>164</v>
      </c>
      <c r="M61" s="15">
        <v>31</v>
      </c>
      <c r="N61" s="15">
        <v>164</v>
      </c>
      <c r="O61" s="15">
        <v>164</v>
      </c>
      <c r="P61" s="15">
        <v>164</v>
      </c>
      <c r="Q61" s="15">
        <v>164</v>
      </c>
      <c r="R61" s="15">
        <v>164</v>
      </c>
    </row>
    <row r="62" spans="1:18" ht="15.75">
      <c r="A62" s="15"/>
      <c r="B62" s="15"/>
      <c r="C62" s="15"/>
      <c r="D62" s="40">
        <v>121</v>
      </c>
      <c r="E62" s="32" t="s">
        <v>34</v>
      </c>
      <c r="F62" s="16">
        <f>G62+H62+I62+J62+K62+L62+M62+N62+O62+P62+Q62+R62</f>
        <v>108</v>
      </c>
      <c r="G62" s="15">
        <v>9</v>
      </c>
      <c r="H62" s="15">
        <v>9</v>
      </c>
      <c r="I62" s="15">
        <v>9</v>
      </c>
      <c r="J62" s="15">
        <v>9</v>
      </c>
      <c r="K62" s="15">
        <v>16</v>
      </c>
      <c r="L62" s="15">
        <v>9</v>
      </c>
      <c r="M62" s="15">
        <v>2</v>
      </c>
      <c r="N62" s="15">
        <v>9</v>
      </c>
      <c r="O62" s="15">
        <v>9</v>
      </c>
      <c r="P62" s="15">
        <v>9</v>
      </c>
      <c r="Q62" s="15">
        <v>9</v>
      </c>
      <c r="R62" s="15">
        <v>9</v>
      </c>
    </row>
    <row r="63" spans="1:18" ht="31.5">
      <c r="A63" s="15"/>
      <c r="B63" s="15"/>
      <c r="C63" s="15"/>
      <c r="D63" s="40">
        <v>122</v>
      </c>
      <c r="E63" s="32" t="s">
        <v>80</v>
      </c>
      <c r="F63" s="16">
        <f>G63+H63+I63+J63+K63+L63+M63+N63+O63+P63+Q63+R63</f>
        <v>61</v>
      </c>
      <c r="G63" s="15">
        <v>5</v>
      </c>
      <c r="H63" s="15">
        <v>5</v>
      </c>
      <c r="I63" s="15">
        <v>5</v>
      </c>
      <c r="J63" s="15">
        <v>5</v>
      </c>
      <c r="K63" s="15">
        <v>10</v>
      </c>
      <c r="L63" s="15">
        <v>5</v>
      </c>
      <c r="M63" s="15">
        <v>1</v>
      </c>
      <c r="N63" s="15">
        <v>5</v>
      </c>
      <c r="O63" s="15">
        <v>5</v>
      </c>
      <c r="P63" s="15">
        <v>5</v>
      </c>
      <c r="Q63" s="15">
        <v>5</v>
      </c>
      <c r="R63" s="15">
        <v>5</v>
      </c>
    </row>
    <row r="64" spans="1:18" ht="47.25">
      <c r="A64" s="15"/>
      <c r="B64" s="15"/>
      <c r="C64" s="15"/>
      <c r="D64" s="40">
        <v>124</v>
      </c>
      <c r="E64" s="30" t="s">
        <v>81</v>
      </c>
      <c r="F64" s="16">
        <f>G64+H64+I64+J64+K64+L64+M64+N64+O64+P64+Q64+R64</f>
        <v>26</v>
      </c>
      <c r="G64" s="15">
        <v>2</v>
      </c>
      <c r="H64" s="15">
        <v>2</v>
      </c>
      <c r="I64" s="15">
        <v>2</v>
      </c>
      <c r="J64" s="15">
        <v>2</v>
      </c>
      <c r="K64" s="15">
        <v>5</v>
      </c>
      <c r="L64" s="15">
        <v>2</v>
      </c>
      <c r="M64" s="15">
        <v>1</v>
      </c>
      <c r="N64" s="15">
        <v>2</v>
      </c>
      <c r="O64" s="15">
        <v>2</v>
      </c>
      <c r="P64" s="15">
        <v>2</v>
      </c>
      <c r="Q64" s="15">
        <v>2</v>
      </c>
      <c r="R64" s="15">
        <v>2</v>
      </c>
    </row>
    <row r="65" spans="1:18" ht="78.75">
      <c r="A65" s="15"/>
      <c r="B65" s="39" t="s">
        <v>58</v>
      </c>
      <c r="C65" s="39" t="s">
        <v>78</v>
      </c>
      <c r="D65" s="40"/>
      <c r="E65" s="35" t="s">
        <v>107</v>
      </c>
      <c r="F65" s="16">
        <f>F66+F67+F68+F69</f>
        <v>3150</v>
      </c>
      <c r="G65" s="16">
        <f t="shared" ref="G65:R65" si="12">G66+G67+G68+G69</f>
        <v>0</v>
      </c>
      <c r="H65" s="16">
        <f t="shared" si="12"/>
        <v>0</v>
      </c>
      <c r="I65" s="16">
        <f t="shared" si="12"/>
        <v>0</v>
      </c>
      <c r="J65" s="16">
        <f t="shared" si="12"/>
        <v>0</v>
      </c>
      <c r="K65" s="16">
        <f t="shared" si="12"/>
        <v>0</v>
      </c>
      <c r="L65" s="16">
        <f t="shared" si="12"/>
        <v>0</v>
      </c>
      <c r="M65" s="16">
        <f t="shared" si="12"/>
        <v>0</v>
      </c>
      <c r="N65" s="16">
        <f t="shared" si="12"/>
        <v>0</v>
      </c>
      <c r="O65" s="16">
        <f t="shared" si="12"/>
        <v>787</v>
      </c>
      <c r="P65" s="16">
        <f t="shared" si="12"/>
        <v>787</v>
      </c>
      <c r="Q65" s="16">
        <f t="shared" si="12"/>
        <v>788</v>
      </c>
      <c r="R65" s="16">
        <f t="shared" si="12"/>
        <v>788</v>
      </c>
    </row>
    <row r="66" spans="1:18" ht="15.75">
      <c r="A66" s="15"/>
      <c r="B66" s="15"/>
      <c r="C66" s="15"/>
      <c r="D66" s="40">
        <v>111</v>
      </c>
      <c r="E66" s="32" t="s">
        <v>32</v>
      </c>
      <c r="F66" s="16">
        <f>G66+H66+I66+J66+K66+L66+M66+N66+O66+P66+Q66+R66</f>
        <v>2858</v>
      </c>
      <c r="G66" s="15"/>
      <c r="H66" s="15"/>
      <c r="I66" s="15"/>
      <c r="J66" s="15"/>
      <c r="K66" s="15"/>
      <c r="L66" s="15"/>
      <c r="M66" s="15"/>
      <c r="N66" s="14"/>
      <c r="O66" s="14">
        <v>714</v>
      </c>
      <c r="P66" s="14">
        <v>714</v>
      </c>
      <c r="Q66" s="14">
        <v>715</v>
      </c>
      <c r="R66" s="14">
        <v>715</v>
      </c>
    </row>
    <row r="67" spans="1:18" ht="15.75">
      <c r="A67" s="15"/>
      <c r="B67" s="15"/>
      <c r="C67" s="15"/>
      <c r="D67" s="40">
        <v>121</v>
      </c>
      <c r="E67" s="32" t="s">
        <v>34</v>
      </c>
      <c r="F67" s="16">
        <f>G67+H67+I67+J67+K67+L67+M67+N67+O67+P67+Q67+R67</f>
        <v>156</v>
      </c>
      <c r="G67" s="15"/>
      <c r="H67" s="15"/>
      <c r="I67" s="15"/>
      <c r="J67" s="15"/>
      <c r="K67" s="15"/>
      <c r="L67" s="15"/>
      <c r="M67" s="15"/>
      <c r="N67" s="14"/>
      <c r="O67" s="14">
        <v>39</v>
      </c>
      <c r="P67" s="14">
        <v>39</v>
      </c>
      <c r="Q67" s="14">
        <v>39</v>
      </c>
      <c r="R67" s="14">
        <v>39</v>
      </c>
    </row>
    <row r="68" spans="1:18" ht="31.5">
      <c r="A68" s="15"/>
      <c r="B68" s="15"/>
      <c r="C68" s="15"/>
      <c r="D68" s="40">
        <v>122</v>
      </c>
      <c r="E68" s="32" t="s">
        <v>80</v>
      </c>
      <c r="F68" s="16">
        <f>G68+H68+I68+J68+K68+L68+M68+N68+O68+P68+Q68+R68</f>
        <v>92</v>
      </c>
      <c r="G68" s="15"/>
      <c r="H68" s="15"/>
      <c r="I68" s="15"/>
      <c r="J68" s="15"/>
      <c r="K68" s="15"/>
      <c r="L68" s="15"/>
      <c r="M68" s="15"/>
      <c r="N68" s="14"/>
      <c r="O68" s="14">
        <v>23</v>
      </c>
      <c r="P68" s="14">
        <v>23</v>
      </c>
      <c r="Q68" s="14">
        <v>23</v>
      </c>
      <c r="R68" s="14">
        <v>23</v>
      </c>
    </row>
    <row r="69" spans="1:18" ht="47.25">
      <c r="A69" s="15"/>
      <c r="B69" s="15"/>
      <c r="C69" s="15"/>
      <c r="D69" s="40">
        <v>124</v>
      </c>
      <c r="E69" s="30" t="s">
        <v>81</v>
      </c>
      <c r="F69" s="16">
        <f>G69+H69+I69+J69+K69+L69+M69+N69+O69+P69+Q69+R69</f>
        <v>44</v>
      </c>
      <c r="G69" s="15"/>
      <c r="H69" s="15"/>
      <c r="I69" s="15"/>
      <c r="J69" s="15"/>
      <c r="K69" s="15"/>
      <c r="L69" s="15"/>
      <c r="M69" s="15"/>
      <c r="N69" s="14"/>
      <c r="O69" s="14">
        <v>11</v>
      </c>
      <c r="P69" s="14">
        <v>11</v>
      </c>
      <c r="Q69" s="14">
        <v>11</v>
      </c>
      <c r="R69" s="14">
        <v>11</v>
      </c>
    </row>
    <row r="70" spans="1:18" ht="78.75">
      <c r="A70" s="15"/>
      <c r="B70" s="39" t="s">
        <v>58</v>
      </c>
      <c r="C70" s="39" t="s">
        <v>78</v>
      </c>
      <c r="D70" s="40"/>
      <c r="E70" s="35" t="s">
        <v>109</v>
      </c>
      <c r="F70" s="16">
        <f>F71+F72+F73+F74</f>
        <v>118746</v>
      </c>
      <c r="G70" s="16">
        <f t="shared" ref="G70:R70" si="13">G71+G72+G73+G74</f>
        <v>9895</v>
      </c>
      <c r="H70" s="16">
        <f t="shared" si="13"/>
        <v>9891</v>
      </c>
      <c r="I70" s="16">
        <f t="shared" si="13"/>
        <v>9887</v>
      </c>
      <c r="J70" s="16">
        <f t="shared" si="13"/>
        <v>9892</v>
      </c>
      <c r="K70" s="16">
        <f t="shared" si="13"/>
        <v>17141</v>
      </c>
      <c r="L70" s="16">
        <f t="shared" si="13"/>
        <v>11363</v>
      </c>
      <c r="M70" s="16">
        <f t="shared" si="13"/>
        <v>2836</v>
      </c>
      <c r="N70" s="16">
        <f t="shared" si="13"/>
        <v>8261</v>
      </c>
      <c r="O70" s="16">
        <f t="shared" si="13"/>
        <v>9895</v>
      </c>
      <c r="P70" s="16">
        <f t="shared" si="13"/>
        <v>9895</v>
      </c>
      <c r="Q70" s="16">
        <f t="shared" si="13"/>
        <v>9895</v>
      </c>
      <c r="R70" s="16">
        <f t="shared" si="13"/>
        <v>9895</v>
      </c>
    </row>
    <row r="71" spans="1:18" ht="15.75">
      <c r="A71" s="15"/>
      <c r="B71" s="15"/>
      <c r="C71" s="15"/>
      <c r="D71" s="40">
        <v>111</v>
      </c>
      <c r="E71" s="32" t="s">
        <v>32</v>
      </c>
      <c r="F71" s="16">
        <f>G71+H71+I71+J71+K71+L71+M71+N71+O71+P71+Q71+R71</f>
        <v>107901</v>
      </c>
      <c r="G71" s="15">
        <v>8990</v>
      </c>
      <c r="H71" s="15">
        <v>8990</v>
      </c>
      <c r="I71" s="15">
        <v>8990</v>
      </c>
      <c r="J71" s="15">
        <v>8990</v>
      </c>
      <c r="K71" s="15">
        <v>15575</v>
      </c>
      <c r="L71" s="15">
        <v>10324</v>
      </c>
      <c r="M71" s="15">
        <v>2577</v>
      </c>
      <c r="N71" s="14">
        <v>7505</v>
      </c>
      <c r="O71" s="14">
        <v>8990</v>
      </c>
      <c r="P71" s="14">
        <v>8990</v>
      </c>
      <c r="Q71" s="14">
        <v>8990</v>
      </c>
      <c r="R71" s="14">
        <v>8990</v>
      </c>
    </row>
    <row r="72" spans="1:18" ht="15.75">
      <c r="A72" s="15"/>
      <c r="B72" s="15"/>
      <c r="C72" s="15"/>
      <c r="D72" s="40">
        <v>121</v>
      </c>
      <c r="E72" s="32" t="s">
        <v>34</v>
      </c>
      <c r="F72" s="16">
        <f>G72+H72+I72+J72+K72+L72+M72+N72+O72+P72+Q72+R72</f>
        <v>5827</v>
      </c>
      <c r="G72" s="15">
        <v>486</v>
      </c>
      <c r="H72" s="15">
        <v>486</v>
      </c>
      <c r="I72" s="15">
        <v>483</v>
      </c>
      <c r="J72" s="15">
        <v>483</v>
      </c>
      <c r="K72" s="15">
        <v>841</v>
      </c>
      <c r="L72" s="15">
        <v>558</v>
      </c>
      <c r="M72" s="15">
        <v>140</v>
      </c>
      <c r="N72" s="15">
        <v>406</v>
      </c>
      <c r="O72" s="15">
        <v>486</v>
      </c>
      <c r="P72" s="15">
        <v>486</v>
      </c>
      <c r="Q72" s="15">
        <v>486</v>
      </c>
      <c r="R72" s="15">
        <v>486</v>
      </c>
    </row>
    <row r="73" spans="1:18" ht="31.5">
      <c r="A73" s="15"/>
      <c r="B73" s="15"/>
      <c r="C73" s="15"/>
      <c r="D73" s="40">
        <v>122</v>
      </c>
      <c r="E73" s="32" t="s">
        <v>80</v>
      </c>
      <c r="F73" s="16">
        <f>G73+H73+I73+J73+K73+L73+M73+N73+O73+P73+Q73+R73</f>
        <v>3399</v>
      </c>
      <c r="G73" s="15">
        <v>284</v>
      </c>
      <c r="H73" s="15">
        <v>280</v>
      </c>
      <c r="I73" s="15">
        <v>279</v>
      </c>
      <c r="J73" s="15">
        <v>284</v>
      </c>
      <c r="K73" s="15">
        <v>491</v>
      </c>
      <c r="L73" s="15">
        <v>326</v>
      </c>
      <c r="M73" s="15">
        <v>82</v>
      </c>
      <c r="N73" s="15">
        <v>237</v>
      </c>
      <c r="O73" s="15">
        <v>284</v>
      </c>
      <c r="P73" s="15">
        <v>284</v>
      </c>
      <c r="Q73" s="15">
        <v>284</v>
      </c>
      <c r="R73" s="15">
        <v>284</v>
      </c>
    </row>
    <row r="74" spans="1:18" ht="47.25">
      <c r="A74" s="15"/>
      <c r="B74" s="15"/>
      <c r="C74" s="15"/>
      <c r="D74" s="40">
        <v>124</v>
      </c>
      <c r="E74" s="30" t="s">
        <v>81</v>
      </c>
      <c r="F74" s="16">
        <f>G74+H74+I74+J74+K74+L74+M74+N74+O74+P74+Q74+R74</f>
        <v>1619</v>
      </c>
      <c r="G74" s="15">
        <v>135</v>
      </c>
      <c r="H74" s="15">
        <v>135</v>
      </c>
      <c r="I74" s="15">
        <v>135</v>
      </c>
      <c r="J74" s="15">
        <v>135</v>
      </c>
      <c r="K74" s="15">
        <v>234</v>
      </c>
      <c r="L74" s="15">
        <v>155</v>
      </c>
      <c r="M74" s="15">
        <v>37</v>
      </c>
      <c r="N74" s="15">
        <v>113</v>
      </c>
      <c r="O74" s="15">
        <v>135</v>
      </c>
      <c r="P74" s="15">
        <v>135</v>
      </c>
      <c r="Q74" s="15">
        <v>135</v>
      </c>
      <c r="R74" s="15">
        <v>135</v>
      </c>
    </row>
    <row r="75" spans="1:18" ht="31.5">
      <c r="A75" s="15"/>
      <c r="B75" s="39" t="s">
        <v>58</v>
      </c>
      <c r="C75" s="33" t="s">
        <v>30</v>
      </c>
      <c r="D75" s="40"/>
      <c r="E75" s="35" t="s">
        <v>31</v>
      </c>
      <c r="F75" s="11">
        <f>F76+F78+F79+F80+F81+F82+F83+F84+F85+F86+F87+F88+F89+F90+F92+F93+F94+F95+F77+F91</f>
        <v>2872866</v>
      </c>
      <c r="G75" s="11">
        <f>G76+G78+G79+G80+G81+G82+G83+G84+G85+G86+G87+G88+G89+G90+G92+G93+G94+G95+G77+G91</f>
        <v>154085</v>
      </c>
      <c r="H75" s="11">
        <f t="shared" ref="H75:R75" si="14">H76+H78+H79+H80+H81+H82+H83+H84+H85+H86+H87+H88+H89+H90+H92+H93+H94+H95+H77+H91</f>
        <v>196998</v>
      </c>
      <c r="I75" s="11">
        <f t="shared" si="14"/>
        <v>208385</v>
      </c>
      <c r="J75" s="11">
        <f t="shared" si="14"/>
        <v>203821</v>
      </c>
      <c r="K75" s="11">
        <f t="shared" si="14"/>
        <v>365008</v>
      </c>
      <c r="L75" s="11">
        <f t="shared" si="14"/>
        <v>231392</v>
      </c>
      <c r="M75" s="11">
        <f t="shared" si="14"/>
        <v>65830</v>
      </c>
      <c r="N75" s="11">
        <f t="shared" si="14"/>
        <v>173238</v>
      </c>
      <c r="O75" s="11">
        <f t="shared" si="14"/>
        <v>178721</v>
      </c>
      <c r="P75" s="11">
        <f t="shared" si="14"/>
        <v>182532</v>
      </c>
      <c r="Q75" s="11">
        <f t="shared" si="14"/>
        <v>189248</v>
      </c>
      <c r="R75" s="11">
        <f t="shared" si="14"/>
        <v>723608</v>
      </c>
    </row>
    <row r="76" spans="1:18" ht="15.75">
      <c r="A76" s="15"/>
      <c r="B76" s="31"/>
      <c r="C76" s="15"/>
      <c r="D76" s="15">
        <v>111</v>
      </c>
      <c r="E76" s="32" t="s">
        <v>32</v>
      </c>
      <c r="F76" s="16">
        <f>G76+H76+I76+J76+K76+L76+M76+N76+O76+P76+Q76+R76</f>
        <v>1668005</v>
      </c>
      <c r="G76" s="15">
        <v>140000</v>
      </c>
      <c r="H76" s="15">
        <v>139000</v>
      </c>
      <c r="I76" s="15">
        <v>139000</v>
      </c>
      <c r="J76" s="15">
        <v>139000</v>
      </c>
      <c r="K76" s="15">
        <f>242000-10000</f>
        <v>232000</v>
      </c>
      <c r="L76" s="15">
        <f>164000-14000</f>
        <v>150000</v>
      </c>
      <c r="M76" s="15">
        <v>34000</v>
      </c>
      <c r="N76" s="15">
        <v>139000</v>
      </c>
      <c r="O76" s="15">
        <v>139000</v>
      </c>
      <c r="P76" s="15">
        <v>139000</v>
      </c>
      <c r="Q76" s="15">
        <v>139000</v>
      </c>
      <c r="R76" s="15">
        <v>139005</v>
      </c>
    </row>
    <row r="77" spans="1:18" ht="15.75">
      <c r="A77" s="15"/>
      <c r="B77" s="31"/>
      <c r="C77" s="15"/>
      <c r="D77" s="15">
        <v>112</v>
      </c>
      <c r="E77" s="32" t="s">
        <v>92</v>
      </c>
      <c r="F77" s="16">
        <f>G77+H77+I77+J77+K77+L77+M77+N77+O77+P77+Q77+R77</f>
        <v>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>
      <c r="A78" s="15"/>
      <c r="B78" s="31"/>
      <c r="C78" s="15"/>
      <c r="D78" s="15">
        <v>113</v>
      </c>
      <c r="E78" s="32" t="s">
        <v>33</v>
      </c>
      <c r="F78" s="16">
        <f>G78+H78+I78+J78+K78+L78+M78+N78+O78+P78+Q78+R78</f>
        <v>98562</v>
      </c>
      <c r="G78" s="15"/>
      <c r="H78" s="15">
        <v>1000</v>
      </c>
      <c r="I78" s="15">
        <v>500</v>
      </c>
      <c r="J78" s="15">
        <v>1000</v>
      </c>
      <c r="K78" s="15">
        <f>38000+4781</f>
        <v>42781</v>
      </c>
      <c r="L78" s="15">
        <f>38000+4781</f>
        <v>42781</v>
      </c>
      <c r="M78" s="15">
        <v>3000</v>
      </c>
      <c r="N78" s="15">
        <v>2000</v>
      </c>
      <c r="O78" s="15">
        <v>2000</v>
      </c>
      <c r="P78" s="15">
        <v>1500</v>
      </c>
      <c r="Q78" s="15">
        <v>1000</v>
      </c>
      <c r="R78" s="15">
        <v>1000</v>
      </c>
    </row>
    <row r="79" spans="1:18" ht="15.75">
      <c r="A79" s="15"/>
      <c r="B79" s="31"/>
      <c r="C79" s="15"/>
      <c r="D79" s="15">
        <v>121</v>
      </c>
      <c r="E79" s="32" t="s">
        <v>34</v>
      </c>
      <c r="F79" s="11">
        <f>G79+H79+I79+J79+K79+L79+M79+N79+O79+P79+Q79+R79</f>
        <v>90072</v>
      </c>
      <c r="G79" s="13">
        <v>7506</v>
      </c>
      <c r="H79" s="13">
        <v>7506</v>
      </c>
      <c r="I79" s="13">
        <v>7506</v>
      </c>
      <c r="J79" s="13">
        <v>7506</v>
      </c>
      <c r="K79" s="13">
        <v>12528</v>
      </c>
      <c r="L79" s="13">
        <v>8100</v>
      </c>
      <c r="M79" s="13">
        <v>1890</v>
      </c>
      <c r="N79" s="13">
        <v>7506</v>
      </c>
      <c r="O79" s="13">
        <v>7506</v>
      </c>
      <c r="P79" s="13">
        <v>7506</v>
      </c>
      <c r="Q79" s="13">
        <v>7506</v>
      </c>
      <c r="R79" s="13">
        <v>7506</v>
      </c>
    </row>
    <row r="80" spans="1:18" ht="31.5">
      <c r="A80" s="15"/>
      <c r="B80" s="31"/>
      <c r="C80" s="15"/>
      <c r="D80" s="15">
        <v>122</v>
      </c>
      <c r="E80" s="32" t="s">
        <v>35</v>
      </c>
      <c r="F80" s="11">
        <f>G80+H80+I80+J80+K80+L80+M80+N80+O80+P80+Q80+R80</f>
        <v>52543</v>
      </c>
      <c r="G80" s="13">
        <v>4379</v>
      </c>
      <c r="H80" s="13">
        <v>4375</v>
      </c>
      <c r="I80" s="13">
        <v>4379</v>
      </c>
      <c r="J80" s="13">
        <v>4379</v>
      </c>
      <c r="K80" s="13">
        <v>7308</v>
      </c>
      <c r="L80" s="13">
        <v>4725</v>
      </c>
      <c r="M80" s="13">
        <v>1103</v>
      </c>
      <c r="N80" s="13">
        <v>4379</v>
      </c>
      <c r="O80" s="13">
        <v>4379</v>
      </c>
      <c r="P80" s="13">
        <v>4379</v>
      </c>
      <c r="Q80" s="13">
        <v>4379</v>
      </c>
      <c r="R80" s="13">
        <v>4379</v>
      </c>
    </row>
    <row r="81" spans="1:18" ht="15.75">
      <c r="A81" s="15"/>
      <c r="B81" s="31"/>
      <c r="C81" s="15"/>
      <c r="D81" s="15">
        <v>123</v>
      </c>
      <c r="E81" s="32" t="s">
        <v>59</v>
      </c>
      <c r="F81" s="11">
        <f t="shared" ref="F81:F88" si="15">G81+H81+I81+J81+K81+L81+M81+N81+O81+P81+Q81+R81</f>
        <v>48</v>
      </c>
      <c r="G81" s="13"/>
      <c r="H81" s="13"/>
      <c r="I81" s="13"/>
      <c r="J81" s="21"/>
      <c r="K81" s="13">
        <v>19</v>
      </c>
      <c r="L81" s="13"/>
      <c r="M81" s="13"/>
      <c r="N81" s="13"/>
      <c r="O81" s="13"/>
      <c r="P81" s="13">
        <v>29</v>
      </c>
      <c r="Q81" s="13"/>
      <c r="R81" s="13"/>
    </row>
    <row r="82" spans="1:18" ht="47.25">
      <c r="A82" s="15"/>
      <c r="B82" s="31"/>
      <c r="C82" s="15"/>
      <c r="D82" s="15">
        <v>124</v>
      </c>
      <c r="E82" s="30" t="s">
        <v>81</v>
      </c>
      <c r="F82" s="11">
        <f t="shared" si="15"/>
        <v>25020</v>
      </c>
      <c r="G82" s="13">
        <v>2085</v>
      </c>
      <c r="H82" s="13">
        <v>2085</v>
      </c>
      <c r="I82" s="13">
        <v>2085</v>
      </c>
      <c r="J82" s="13">
        <v>2085</v>
      </c>
      <c r="K82" s="13">
        <v>3480</v>
      </c>
      <c r="L82" s="13">
        <v>2250</v>
      </c>
      <c r="M82" s="13">
        <v>525</v>
      </c>
      <c r="N82" s="13">
        <v>2085</v>
      </c>
      <c r="O82" s="13">
        <v>2085</v>
      </c>
      <c r="P82" s="13">
        <v>2085</v>
      </c>
      <c r="Q82" s="13">
        <v>2085</v>
      </c>
      <c r="R82" s="13">
        <v>2085</v>
      </c>
    </row>
    <row r="83" spans="1:18" ht="47.25">
      <c r="A83" s="15"/>
      <c r="B83" s="31"/>
      <c r="C83" s="15"/>
      <c r="D83" s="15">
        <v>142</v>
      </c>
      <c r="E83" s="30" t="s">
        <v>60</v>
      </c>
      <c r="F83" s="16">
        <f t="shared" si="15"/>
        <v>260</v>
      </c>
      <c r="G83" s="15"/>
      <c r="H83" s="15"/>
      <c r="I83" s="15">
        <v>260</v>
      </c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31.5">
      <c r="A84" s="15"/>
      <c r="B84" s="31"/>
      <c r="C84" s="15"/>
      <c r="D84" s="15">
        <v>144</v>
      </c>
      <c r="E84" s="32" t="s">
        <v>37</v>
      </c>
      <c r="F84" s="16">
        <f t="shared" si="15"/>
        <v>397</v>
      </c>
      <c r="G84" s="15"/>
      <c r="H84" s="15"/>
      <c r="I84" s="15">
        <v>132</v>
      </c>
      <c r="J84" s="15"/>
      <c r="K84" s="15"/>
      <c r="L84" s="15"/>
      <c r="M84" s="15"/>
      <c r="N84" s="15">
        <v>132</v>
      </c>
      <c r="O84" s="15"/>
      <c r="P84" s="15"/>
      <c r="Q84" s="15"/>
      <c r="R84" s="15">
        <v>133</v>
      </c>
    </row>
    <row r="85" spans="1:18" ht="15.75">
      <c r="A85" s="15"/>
      <c r="B85" s="31"/>
      <c r="C85" s="15"/>
      <c r="D85" s="15">
        <v>149</v>
      </c>
      <c r="E85" s="32" t="s">
        <v>36</v>
      </c>
      <c r="F85" s="16">
        <f t="shared" si="15"/>
        <v>46504</v>
      </c>
      <c r="G85" s="15"/>
      <c r="H85" s="15"/>
      <c r="I85" s="15">
        <f>5000+800+1500</f>
        <v>7300</v>
      </c>
      <c r="J85" s="15">
        <f>6000+10000+153</f>
        <v>16153</v>
      </c>
      <c r="K85" s="15">
        <f>10000+1500</f>
        <v>11500</v>
      </c>
      <c r="L85" s="15"/>
      <c r="M85" s="15"/>
      <c r="N85" s="15">
        <v>4666</v>
      </c>
      <c r="O85" s="15">
        <v>5885</v>
      </c>
      <c r="P85" s="15">
        <v>1000</v>
      </c>
      <c r="Q85" s="15"/>
      <c r="R85" s="15"/>
    </row>
    <row r="86" spans="1:18" ht="15.75">
      <c r="A86" s="15"/>
      <c r="B86" s="31"/>
      <c r="C86" s="15"/>
      <c r="D86" s="15">
        <v>151</v>
      </c>
      <c r="E86" s="32" t="s">
        <v>61</v>
      </c>
      <c r="F86" s="16">
        <f t="shared" si="15"/>
        <v>125874</v>
      </c>
      <c r="G86" s="15"/>
      <c r="H86" s="15">
        <f>15000+1374</f>
        <v>16374</v>
      </c>
      <c r="I86" s="15">
        <v>19000</v>
      </c>
      <c r="J86" s="15">
        <v>19000</v>
      </c>
      <c r="K86" s="15">
        <v>17000</v>
      </c>
      <c r="L86" s="15">
        <v>3500</v>
      </c>
      <c r="M86" s="15">
        <v>3500</v>
      </c>
      <c r="N86" s="15">
        <v>3500</v>
      </c>
      <c r="O86" s="15">
        <v>3000</v>
      </c>
      <c r="P86" s="15">
        <v>4000</v>
      </c>
      <c r="Q86" s="15">
        <v>12000</v>
      </c>
      <c r="R86" s="15">
        <v>25000</v>
      </c>
    </row>
    <row r="87" spans="1:18" ht="15.75">
      <c r="A87" s="15"/>
      <c r="B87" s="31"/>
      <c r="C87" s="15"/>
      <c r="D87" s="15">
        <v>152</v>
      </c>
      <c r="E87" s="30" t="s">
        <v>38</v>
      </c>
      <c r="F87" s="16">
        <f t="shared" si="15"/>
        <v>20520</v>
      </c>
      <c r="G87" s="15"/>
      <c r="H87" s="15">
        <v>3420</v>
      </c>
      <c r="I87" s="15">
        <v>1710</v>
      </c>
      <c r="J87" s="15">
        <v>1710</v>
      </c>
      <c r="K87" s="15">
        <v>1710</v>
      </c>
      <c r="L87" s="15">
        <v>1710</v>
      </c>
      <c r="M87" s="15">
        <v>1710</v>
      </c>
      <c r="N87" s="15">
        <v>1710</v>
      </c>
      <c r="O87" s="15">
        <v>1710</v>
      </c>
      <c r="P87" s="15">
        <v>1710</v>
      </c>
      <c r="Q87" s="15">
        <v>1710</v>
      </c>
      <c r="R87" s="15">
        <v>1710</v>
      </c>
    </row>
    <row r="88" spans="1:18" ht="31.5">
      <c r="A88" s="15"/>
      <c r="B88" s="31"/>
      <c r="C88" s="15"/>
      <c r="D88" s="15">
        <v>153</v>
      </c>
      <c r="E88" s="32" t="s">
        <v>62</v>
      </c>
      <c r="F88" s="16">
        <f t="shared" si="15"/>
        <v>264</v>
      </c>
      <c r="G88" s="15"/>
      <c r="H88" s="15"/>
      <c r="I88" s="15"/>
      <c r="J88" s="15"/>
      <c r="K88" s="15"/>
      <c r="L88" s="15">
        <v>264</v>
      </c>
      <c r="M88" s="15"/>
      <c r="N88" s="15"/>
      <c r="O88" s="15"/>
      <c r="P88" s="15"/>
      <c r="Q88" s="15"/>
      <c r="R88" s="15"/>
    </row>
    <row r="89" spans="1:18" ht="31.5">
      <c r="A89" s="15"/>
      <c r="B89" s="31"/>
      <c r="C89" s="15"/>
      <c r="D89" s="15">
        <v>159</v>
      </c>
      <c r="E89" s="30" t="s">
        <v>29</v>
      </c>
      <c r="F89" s="16">
        <f>SUM(G89:R89)</f>
        <v>99377</v>
      </c>
      <c r="G89" s="15"/>
      <c r="H89" s="15">
        <f>22+166+90+909+1180+6866+483+3440</f>
        <v>13156</v>
      </c>
      <c r="I89" s="15">
        <f>11+83+455+590+14161+241</f>
        <v>15541</v>
      </c>
      <c r="J89" s="15">
        <f>130+11+500+300+83+500+454+590+241</f>
        <v>2809</v>
      </c>
      <c r="K89" s="15">
        <f>12+83+455+982+207+590+100+8583+6437+294+241</f>
        <v>17984</v>
      </c>
      <c r="L89" s="15">
        <f>11+3000+1135+83+454+590+241</f>
        <v>5514</v>
      </c>
      <c r="M89" s="15">
        <f>130+11+83+455+270+590+107+2000+100+242</f>
        <v>3988</v>
      </c>
      <c r="N89" s="15">
        <f>11+83+500+454+590+220+242</f>
        <v>2100</v>
      </c>
      <c r="O89" s="15">
        <f>11+83+455+700+590+241</f>
        <v>2080</v>
      </c>
      <c r="P89" s="15">
        <f>130+11+83+454+590+8583+242</f>
        <v>10093</v>
      </c>
      <c r="Q89" s="34">
        <f>11+83+455+590+8583+241</f>
        <v>9963</v>
      </c>
      <c r="R89" s="15">
        <f>12+87+500+454+590+100+14162+244</f>
        <v>16149</v>
      </c>
    </row>
    <row r="90" spans="1:18" ht="31.5">
      <c r="A90" s="12"/>
      <c r="B90" s="36"/>
      <c r="C90" s="12"/>
      <c r="D90" s="12">
        <v>161</v>
      </c>
      <c r="E90" s="37" t="s">
        <v>39</v>
      </c>
      <c r="F90" s="16">
        <f t="shared" ref="F90:F95" si="16">G90+H90+I90+J90+K90+L90+M90+N90+O90+P90+Q90+R90</f>
        <v>13000</v>
      </c>
      <c r="G90" s="15"/>
      <c r="H90" s="15">
        <v>2000</v>
      </c>
      <c r="I90" s="15">
        <v>1000</v>
      </c>
      <c r="J90" s="15">
        <v>1000</v>
      </c>
      <c r="K90" s="15">
        <v>1000</v>
      </c>
      <c r="L90" s="15">
        <v>1000</v>
      </c>
      <c r="M90" s="15">
        <v>1000</v>
      </c>
      <c r="N90" s="15">
        <v>1000</v>
      </c>
      <c r="O90" s="15">
        <v>1250</v>
      </c>
      <c r="P90" s="15">
        <v>1250</v>
      </c>
      <c r="Q90" s="15">
        <v>1250</v>
      </c>
      <c r="R90" s="15">
        <v>1250</v>
      </c>
    </row>
    <row r="91" spans="1:18" ht="31.5">
      <c r="A91" s="12"/>
      <c r="B91" s="36"/>
      <c r="C91" s="12"/>
      <c r="D91" s="12">
        <v>162</v>
      </c>
      <c r="E91" s="37" t="s">
        <v>93</v>
      </c>
      <c r="F91" s="16">
        <f t="shared" si="16"/>
        <v>0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31.5">
      <c r="A92" s="15"/>
      <c r="B92" s="31"/>
      <c r="C92" s="15"/>
      <c r="D92" s="15">
        <v>163</v>
      </c>
      <c r="E92" s="30" t="s">
        <v>63</v>
      </c>
      <c r="F92" s="16">
        <f t="shared" si="16"/>
        <v>107198</v>
      </c>
      <c r="G92" s="15"/>
      <c r="H92" s="15">
        <v>7767</v>
      </c>
      <c r="I92" s="15">
        <v>9711</v>
      </c>
      <c r="J92" s="15">
        <v>6312</v>
      </c>
      <c r="K92" s="15">
        <v>16994</v>
      </c>
      <c r="L92" s="15">
        <v>11110</v>
      </c>
      <c r="M92" s="12">
        <f>1820+2000+11110</f>
        <v>14930</v>
      </c>
      <c r="N92" s="12">
        <f>2925+2000</f>
        <v>4925</v>
      </c>
      <c r="O92" s="12">
        <v>9711</v>
      </c>
      <c r="P92" s="15">
        <v>9711</v>
      </c>
      <c r="Q92" s="15">
        <v>8740</v>
      </c>
      <c r="R92" s="15">
        <v>7287</v>
      </c>
    </row>
    <row r="93" spans="1:18" ht="15.75">
      <c r="A93" s="12"/>
      <c r="B93" s="36"/>
      <c r="C93" s="12"/>
      <c r="D93" s="12">
        <v>169</v>
      </c>
      <c r="E93" s="38" t="s">
        <v>40</v>
      </c>
      <c r="F93" s="16">
        <f t="shared" si="16"/>
        <v>3522</v>
      </c>
      <c r="G93" s="15"/>
      <c r="H93" s="15">
        <v>200</v>
      </c>
      <c r="I93" s="15">
        <v>146</v>
      </c>
      <c r="J93" s="15">
        <v>420</v>
      </c>
      <c r="K93" s="15">
        <v>590</v>
      </c>
      <c r="L93" s="15">
        <v>323</v>
      </c>
      <c r="M93" s="15">
        <v>69</v>
      </c>
      <c r="N93" s="15">
        <v>120</v>
      </c>
      <c r="O93" s="15"/>
      <c r="P93" s="15">
        <v>154</v>
      </c>
      <c r="Q93" s="15">
        <v>1500</v>
      </c>
      <c r="R93" s="15"/>
    </row>
    <row r="94" spans="1:18" ht="31.5">
      <c r="A94" s="15"/>
      <c r="B94" s="31"/>
      <c r="C94" s="15"/>
      <c r="D94" s="15">
        <v>322</v>
      </c>
      <c r="E94" s="32" t="s">
        <v>41</v>
      </c>
      <c r="F94" s="16">
        <f t="shared" si="16"/>
        <v>1378</v>
      </c>
      <c r="G94" s="15">
        <v>115</v>
      </c>
      <c r="H94" s="15">
        <v>115</v>
      </c>
      <c r="I94" s="15">
        <v>115</v>
      </c>
      <c r="J94" s="15">
        <v>115</v>
      </c>
      <c r="K94" s="15">
        <v>114</v>
      </c>
      <c r="L94" s="15">
        <v>115</v>
      </c>
      <c r="M94" s="15">
        <v>115</v>
      </c>
      <c r="N94" s="15">
        <v>115</v>
      </c>
      <c r="O94" s="15">
        <v>115</v>
      </c>
      <c r="P94" s="15">
        <v>115</v>
      </c>
      <c r="Q94" s="15">
        <v>115</v>
      </c>
      <c r="R94" s="15">
        <v>114</v>
      </c>
    </row>
    <row r="95" spans="1:18" ht="47.25">
      <c r="A95" s="15"/>
      <c r="B95" s="31"/>
      <c r="C95" s="15"/>
      <c r="D95" s="15">
        <v>414</v>
      </c>
      <c r="E95" s="32" t="s">
        <v>42</v>
      </c>
      <c r="F95" s="16">
        <f t="shared" si="16"/>
        <v>520322</v>
      </c>
      <c r="G95" s="15"/>
      <c r="H95" s="15"/>
      <c r="I95" s="15"/>
      <c r="J95" s="15">
        <v>2332</v>
      </c>
      <c r="K95" s="15"/>
      <c r="L95" s="15"/>
      <c r="M95" s="15"/>
      <c r="N95" s="15"/>
      <c r="O95" s="15"/>
      <c r="P95" s="15"/>
      <c r="Q95" s="15"/>
      <c r="R95" s="15">
        <v>517990</v>
      </c>
    </row>
    <row r="96" spans="1:18" ht="78.75">
      <c r="A96" s="15"/>
      <c r="B96" s="39" t="s">
        <v>65</v>
      </c>
      <c r="C96" s="33" t="s">
        <v>72</v>
      </c>
      <c r="D96" s="40"/>
      <c r="E96" s="35" t="s">
        <v>66</v>
      </c>
      <c r="F96" s="16">
        <f>F97+F98</f>
        <v>145303</v>
      </c>
      <c r="G96" s="16">
        <f t="shared" ref="G96:R96" si="17">G97+G98</f>
        <v>0</v>
      </c>
      <c r="H96" s="16">
        <f t="shared" si="17"/>
        <v>0</v>
      </c>
      <c r="I96" s="16">
        <f t="shared" si="17"/>
        <v>0</v>
      </c>
      <c r="J96" s="16">
        <f t="shared" si="17"/>
        <v>0</v>
      </c>
      <c r="K96" s="16">
        <f t="shared" si="17"/>
        <v>145303</v>
      </c>
      <c r="L96" s="16">
        <f t="shared" si="17"/>
        <v>0</v>
      </c>
      <c r="M96" s="16">
        <f t="shared" si="17"/>
        <v>0</v>
      </c>
      <c r="N96" s="16">
        <f t="shared" si="17"/>
        <v>0</v>
      </c>
      <c r="O96" s="16">
        <f t="shared" si="17"/>
        <v>0</v>
      </c>
      <c r="P96" s="16">
        <f t="shared" si="17"/>
        <v>0</v>
      </c>
      <c r="Q96" s="16">
        <f t="shared" si="17"/>
        <v>0</v>
      </c>
      <c r="R96" s="16">
        <f t="shared" si="17"/>
        <v>0</v>
      </c>
    </row>
    <row r="97" spans="1:18" ht="31.5">
      <c r="A97" s="15"/>
      <c r="B97" s="16"/>
      <c r="C97" s="15"/>
      <c r="D97" s="15">
        <v>153</v>
      </c>
      <c r="E97" s="30" t="s">
        <v>62</v>
      </c>
      <c r="F97" s="16">
        <f>G97+H97+I97+J97+K97+L97+M97+N97+O97+P97+Q97+R97</f>
        <v>5000</v>
      </c>
      <c r="G97" s="15"/>
      <c r="H97" s="15"/>
      <c r="I97" s="15"/>
      <c r="J97" s="15"/>
      <c r="K97" s="14">
        <v>5000</v>
      </c>
      <c r="L97" s="14"/>
      <c r="M97" s="14"/>
      <c r="N97" s="14"/>
      <c r="O97" s="14"/>
      <c r="P97" s="14"/>
      <c r="Q97" s="14"/>
      <c r="R97" s="14"/>
    </row>
    <row r="98" spans="1:18" ht="15.75">
      <c r="A98" s="15"/>
      <c r="B98" s="16"/>
      <c r="C98" s="15"/>
      <c r="D98" s="15">
        <v>419</v>
      </c>
      <c r="E98" s="32" t="s">
        <v>64</v>
      </c>
      <c r="F98" s="16">
        <f>G98+H98+I98+J98+K98+L98+M98+N98+O98+P98+Q98+R98</f>
        <v>140303</v>
      </c>
      <c r="G98" s="15"/>
      <c r="H98" s="15"/>
      <c r="I98" s="15"/>
      <c r="J98" s="15"/>
      <c r="K98" s="14">
        <v>140303</v>
      </c>
      <c r="L98" s="14"/>
      <c r="M98" s="14"/>
      <c r="N98" s="14"/>
      <c r="O98" s="14"/>
      <c r="P98" s="14"/>
      <c r="Q98" s="14"/>
      <c r="R98" s="14"/>
    </row>
    <row r="99" spans="1:18" ht="15.75">
      <c r="A99" s="15"/>
      <c r="B99" s="39" t="s">
        <v>67</v>
      </c>
      <c r="C99" s="15"/>
      <c r="D99" s="40"/>
      <c r="E99" s="35" t="s">
        <v>68</v>
      </c>
      <c r="F99" s="16">
        <f>F100+F101</f>
        <v>240200</v>
      </c>
      <c r="G99" s="16">
        <f t="shared" ref="G99:R99" si="18">G100+G101</f>
        <v>19348</v>
      </c>
      <c r="H99" s="16">
        <f t="shared" si="18"/>
        <v>19672</v>
      </c>
      <c r="I99" s="16">
        <f t="shared" si="18"/>
        <v>20056</v>
      </c>
      <c r="J99" s="16">
        <f t="shared" si="18"/>
        <v>19660</v>
      </c>
      <c r="K99" s="16">
        <f t="shared" si="18"/>
        <v>37528</v>
      </c>
      <c r="L99" s="16">
        <f t="shared" si="18"/>
        <v>18929</v>
      </c>
      <c r="M99" s="16">
        <f t="shared" si="18"/>
        <v>10302</v>
      </c>
      <c r="N99" s="16">
        <f t="shared" si="18"/>
        <v>17685</v>
      </c>
      <c r="O99" s="16">
        <f t="shared" si="18"/>
        <v>18931</v>
      </c>
      <c r="P99" s="16">
        <f t="shared" si="18"/>
        <v>19196</v>
      </c>
      <c r="Q99" s="16">
        <f t="shared" si="18"/>
        <v>19416</v>
      </c>
      <c r="R99" s="16">
        <f t="shared" si="18"/>
        <v>19477</v>
      </c>
    </row>
    <row r="100" spans="1:18" ht="31.5">
      <c r="A100" s="15"/>
      <c r="B100" s="39"/>
      <c r="C100" s="33" t="s">
        <v>78</v>
      </c>
      <c r="D100" s="40">
        <v>159</v>
      </c>
      <c r="E100" s="42" t="s">
        <v>29</v>
      </c>
      <c r="F100" s="15">
        <f>G100+H100+I100+J100+K100+L100+M100+N100+O100+P100+Q100+R100</f>
        <v>11500</v>
      </c>
      <c r="G100" s="15">
        <v>957</v>
      </c>
      <c r="H100" s="15">
        <v>957</v>
      </c>
      <c r="I100" s="15">
        <v>958</v>
      </c>
      <c r="J100" s="15">
        <v>959</v>
      </c>
      <c r="K100" s="15">
        <v>1407</v>
      </c>
      <c r="L100" s="15">
        <v>993</v>
      </c>
      <c r="M100" s="15">
        <v>678</v>
      </c>
      <c r="N100" s="15">
        <v>741</v>
      </c>
      <c r="O100" s="15">
        <v>961</v>
      </c>
      <c r="P100" s="15">
        <v>962</v>
      </c>
      <c r="Q100" s="15">
        <v>964</v>
      </c>
      <c r="R100" s="15">
        <v>963</v>
      </c>
    </row>
    <row r="101" spans="1:18" ht="31.5">
      <c r="A101" s="15"/>
      <c r="B101" s="39"/>
      <c r="C101" s="33" t="s">
        <v>30</v>
      </c>
      <c r="D101" s="40">
        <v>159</v>
      </c>
      <c r="E101" s="42" t="s">
        <v>29</v>
      </c>
      <c r="F101" s="15">
        <f>G101+H101+I101+J101+K101+L101+M101+N101+O101+P101+Q101+R101</f>
        <v>228700</v>
      </c>
      <c r="G101" s="15">
        <v>18391</v>
      </c>
      <c r="H101" s="15">
        <v>18715</v>
      </c>
      <c r="I101" s="15">
        <v>19098</v>
      </c>
      <c r="J101" s="15">
        <v>18701</v>
      </c>
      <c r="K101" s="15">
        <v>36121</v>
      </c>
      <c r="L101" s="15">
        <v>17936</v>
      </c>
      <c r="M101" s="15">
        <v>9624</v>
      </c>
      <c r="N101" s="15">
        <v>16944</v>
      </c>
      <c r="O101" s="15">
        <v>17970</v>
      </c>
      <c r="P101" s="15">
        <v>18234</v>
      </c>
      <c r="Q101" s="15">
        <v>18452</v>
      </c>
      <c r="R101" s="15">
        <v>18514</v>
      </c>
    </row>
    <row r="102" spans="1:18" ht="47.25">
      <c r="A102" s="15"/>
      <c r="B102" s="39" t="s">
        <v>69</v>
      </c>
      <c r="C102" s="39" t="s">
        <v>72</v>
      </c>
      <c r="D102" s="40"/>
      <c r="E102" s="35" t="s">
        <v>70</v>
      </c>
      <c r="F102" s="16">
        <f>F103+F104</f>
        <v>943</v>
      </c>
      <c r="G102" s="16">
        <f t="shared" ref="G102:R102" si="19">G103+G104</f>
        <v>0</v>
      </c>
      <c r="H102" s="16">
        <f t="shared" si="19"/>
        <v>943</v>
      </c>
      <c r="I102" s="16">
        <f t="shared" si="19"/>
        <v>0</v>
      </c>
      <c r="J102" s="16">
        <f t="shared" si="19"/>
        <v>0</v>
      </c>
      <c r="K102" s="16">
        <f t="shared" si="19"/>
        <v>0</v>
      </c>
      <c r="L102" s="16">
        <f t="shared" si="19"/>
        <v>0</v>
      </c>
      <c r="M102" s="16">
        <f t="shared" si="19"/>
        <v>0</v>
      </c>
      <c r="N102" s="16">
        <f t="shared" si="19"/>
        <v>0</v>
      </c>
      <c r="O102" s="16">
        <f t="shared" si="19"/>
        <v>0</v>
      </c>
      <c r="P102" s="16">
        <f t="shared" si="19"/>
        <v>0</v>
      </c>
      <c r="Q102" s="16">
        <f t="shared" si="19"/>
        <v>0</v>
      </c>
      <c r="R102" s="16">
        <f t="shared" si="19"/>
        <v>0</v>
      </c>
    </row>
    <row r="103" spans="1:18" ht="15.75">
      <c r="A103" s="15"/>
      <c r="B103" s="16"/>
      <c r="C103" s="15"/>
      <c r="D103" s="40">
        <v>149</v>
      </c>
      <c r="E103" s="32" t="s">
        <v>36</v>
      </c>
      <c r="F103" s="16">
        <f>G103+H103+I103+J103+K103+L103+M103+N103+O103+P103+Q103+R103</f>
        <v>143</v>
      </c>
      <c r="G103" s="15"/>
      <c r="H103" s="15">
        <v>143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>
      <c r="A104" s="15"/>
      <c r="B104" s="16"/>
      <c r="C104" s="15"/>
      <c r="D104" s="40">
        <v>169</v>
      </c>
      <c r="E104" s="32" t="s">
        <v>40</v>
      </c>
      <c r="F104" s="16">
        <f>G104+H104+I104+J104+K104+L104+M104+N104+O104+P104+Q104+R104</f>
        <v>800</v>
      </c>
      <c r="G104" s="15"/>
      <c r="H104" s="15">
        <v>800</v>
      </c>
      <c r="I104" s="15"/>
      <c r="J104" s="15"/>
      <c r="K104" s="15"/>
      <c r="L104" s="15"/>
      <c r="M104" s="33"/>
      <c r="N104" s="15"/>
      <c r="O104" s="15"/>
      <c r="P104" s="15"/>
      <c r="Q104" s="15"/>
      <c r="R104" s="15"/>
    </row>
    <row r="105" spans="1:18" ht="110.25">
      <c r="A105" s="15"/>
      <c r="B105" s="39" t="s">
        <v>71</v>
      </c>
      <c r="C105" s="33" t="s">
        <v>72</v>
      </c>
      <c r="D105" s="40"/>
      <c r="E105" s="35" t="s">
        <v>73</v>
      </c>
      <c r="F105" s="16">
        <f>F106</f>
        <v>10700</v>
      </c>
      <c r="G105" s="16">
        <f t="shared" ref="G105:R105" si="20">G106</f>
        <v>1032</v>
      </c>
      <c r="H105" s="16">
        <f t="shared" si="20"/>
        <v>1335</v>
      </c>
      <c r="I105" s="16">
        <f t="shared" si="20"/>
        <v>848</v>
      </c>
      <c r="J105" s="16">
        <f t="shared" si="20"/>
        <v>1297</v>
      </c>
      <c r="K105" s="16">
        <f t="shared" si="20"/>
        <v>1021</v>
      </c>
      <c r="L105" s="16">
        <f t="shared" si="20"/>
        <v>315</v>
      </c>
      <c r="M105" s="16">
        <f t="shared" si="20"/>
        <v>0</v>
      </c>
      <c r="N105" s="16">
        <f t="shared" si="20"/>
        <v>0</v>
      </c>
      <c r="O105" s="16">
        <f t="shared" si="20"/>
        <v>1428</v>
      </c>
      <c r="P105" s="16">
        <f t="shared" si="20"/>
        <v>1428</v>
      </c>
      <c r="Q105" s="16">
        <f t="shared" si="20"/>
        <v>1186</v>
      </c>
      <c r="R105" s="16">
        <f t="shared" si="20"/>
        <v>810</v>
      </c>
    </row>
    <row r="106" spans="1:18" ht="31.5">
      <c r="A106" s="15"/>
      <c r="B106" s="16"/>
      <c r="C106" s="15"/>
      <c r="D106" s="40">
        <v>159</v>
      </c>
      <c r="E106" s="42" t="s">
        <v>29</v>
      </c>
      <c r="F106" s="16">
        <f>G106+H106+I106+J106+K106+L106+M106+N106+O106+P106+Q106+R106</f>
        <v>10700</v>
      </c>
      <c r="G106" s="78">
        <v>1032</v>
      </c>
      <c r="H106" s="78">
        <v>1335</v>
      </c>
      <c r="I106" s="78">
        <v>848</v>
      </c>
      <c r="J106" s="78">
        <v>1297</v>
      </c>
      <c r="K106" s="78">
        <v>1021</v>
      </c>
      <c r="L106" s="78">
        <v>315</v>
      </c>
      <c r="M106" s="78"/>
      <c r="N106" s="78"/>
      <c r="O106" s="78">
        <v>1428</v>
      </c>
      <c r="P106" s="78">
        <v>1428</v>
      </c>
      <c r="Q106" s="78">
        <v>1186</v>
      </c>
      <c r="R106" s="78">
        <v>810</v>
      </c>
    </row>
    <row r="107" spans="1:18" ht="94.5">
      <c r="A107" s="15"/>
      <c r="B107" s="39" t="s">
        <v>30</v>
      </c>
      <c r="C107" s="33" t="s">
        <v>72</v>
      </c>
      <c r="D107" s="40"/>
      <c r="E107" s="35" t="s">
        <v>74</v>
      </c>
      <c r="F107" s="16">
        <f>F108+F109</f>
        <v>39533</v>
      </c>
      <c r="G107" s="16">
        <f>G108+G109</f>
        <v>3156</v>
      </c>
      <c r="H107" s="16">
        <f t="shared" ref="H107:R107" si="21">H108+H109</f>
        <v>3294</v>
      </c>
      <c r="I107" s="16">
        <f t="shared" si="21"/>
        <v>3294</v>
      </c>
      <c r="J107" s="16">
        <f t="shared" si="21"/>
        <v>3294</v>
      </c>
      <c r="K107" s="16">
        <f t="shared" si="21"/>
        <v>3294</v>
      </c>
      <c r="L107" s="16">
        <f t="shared" si="21"/>
        <v>3294</v>
      </c>
      <c r="M107" s="16">
        <f t="shared" si="21"/>
        <v>3294</v>
      </c>
      <c r="N107" s="16">
        <f t="shared" si="21"/>
        <v>3294</v>
      </c>
      <c r="O107" s="16">
        <f t="shared" si="21"/>
        <v>3294</v>
      </c>
      <c r="P107" s="16">
        <f t="shared" si="21"/>
        <v>3294</v>
      </c>
      <c r="Q107" s="16">
        <f t="shared" si="21"/>
        <v>3293</v>
      </c>
      <c r="R107" s="16">
        <f t="shared" si="21"/>
        <v>3438</v>
      </c>
    </row>
    <row r="108" spans="1:18" ht="31.5">
      <c r="A108" s="15"/>
      <c r="B108" s="16"/>
      <c r="C108" s="15"/>
      <c r="D108" s="40">
        <v>159</v>
      </c>
      <c r="E108" s="32" t="s">
        <v>29</v>
      </c>
      <c r="F108" s="16">
        <f>G108+H108+I108+J108+K108+L108+M108+N108+O108+P108+Q108+R108</f>
        <v>143</v>
      </c>
      <c r="G108" s="78">
        <v>24</v>
      </c>
      <c r="H108" s="78">
        <v>12</v>
      </c>
      <c r="I108" s="78">
        <v>12</v>
      </c>
      <c r="J108" s="78">
        <v>12</v>
      </c>
      <c r="K108" s="78">
        <v>12</v>
      </c>
      <c r="L108" s="78">
        <v>12</v>
      </c>
      <c r="M108" s="78">
        <v>12</v>
      </c>
      <c r="N108" s="78">
        <v>12</v>
      </c>
      <c r="O108" s="78">
        <v>12</v>
      </c>
      <c r="P108" s="78">
        <v>12</v>
      </c>
      <c r="Q108" s="78">
        <v>11</v>
      </c>
      <c r="R108" s="78">
        <v>0</v>
      </c>
    </row>
    <row r="109" spans="1:18" ht="31.5">
      <c r="A109" s="15"/>
      <c r="B109" s="16"/>
      <c r="C109" s="15"/>
      <c r="D109" s="40">
        <v>322</v>
      </c>
      <c r="E109" s="32" t="s">
        <v>41</v>
      </c>
      <c r="F109" s="16">
        <f>G109+H109+I109+J109+K109+L109+M109+N109+O109+P109+Q109+R109</f>
        <v>39390</v>
      </c>
      <c r="G109" s="78">
        <v>3132</v>
      </c>
      <c r="H109" s="78">
        <v>3282</v>
      </c>
      <c r="I109" s="78">
        <v>3282</v>
      </c>
      <c r="J109" s="78">
        <v>3282</v>
      </c>
      <c r="K109" s="78">
        <v>3282</v>
      </c>
      <c r="L109" s="78">
        <v>3282</v>
      </c>
      <c r="M109" s="78">
        <v>3282</v>
      </c>
      <c r="N109" s="78">
        <v>3282</v>
      </c>
      <c r="O109" s="78">
        <v>3282</v>
      </c>
      <c r="P109" s="78">
        <v>3282</v>
      </c>
      <c r="Q109" s="78">
        <v>3282</v>
      </c>
      <c r="R109" s="78">
        <v>3438</v>
      </c>
    </row>
    <row r="110" spans="1:18" ht="31.5">
      <c r="A110" s="15"/>
      <c r="B110" s="39" t="s">
        <v>49</v>
      </c>
      <c r="C110" s="33" t="s">
        <v>72</v>
      </c>
      <c r="D110" s="15"/>
      <c r="E110" s="35" t="s">
        <v>50</v>
      </c>
      <c r="F110" s="9">
        <f>F111+F112+F113</f>
        <v>7121</v>
      </c>
      <c r="G110" s="9">
        <f t="shared" ref="G110:R110" si="22">G111+G112+G113</f>
        <v>605</v>
      </c>
      <c r="H110" s="9">
        <f t="shared" si="22"/>
        <v>609</v>
      </c>
      <c r="I110" s="9">
        <f t="shared" si="22"/>
        <v>609</v>
      </c>
      <c r="J110" s="9">
        <f t="shared" si="22"/>
        <v>587</v>
      </c>
      <c r="K110" s="9">
        <f t="shared" si="22"/>
        <v>591</v>
      </c>
      <c r="L110" s="9">
        <f t="shared" si="22"/>
        <v>587</v>
      </c>
      <c r="M110" s="9">
        <f t="shared" si="22"/>
        <v>591</v>
      </c>
      <c r="N110" s="9">
        <f t="shared" si="22"/>
        <v>587</v>
      </c>
      <c r="O110" s="9">
        <f t="shared" si="22"/>
        <v>592</v>
      </c>
      <c r="P110" s="9">
        <f t="shared" si="22"/>
        <v>587</v>
      </c>
      <c r="Q110" s="9">
        <f t="shared" si="22"/>
        <v>589</v>
      </c>
      <c r="R110" s="9">
        <f t="shared" si="22"/>
        <v>587</v>
      </c>
    </row>
    <row r="111" spans="1:18" ht="31.5">
      <c r="A111" s="15"/>
      <c r="B111" s="69"/>
      <c r="C111" s="33"/>
      <c r="D111" s="15">
        <v>132</v>
      </c>
      <c r="E111" s="32" t="s">
        <v>57</v>
      </c>
      <c r="F111" s="9">
        <f>G111+H111+I111+J111+K111+L111+M111+N111+O111+P111+Q111+R111</f>
        <v>4372</v>
      </c>
      <c r="G111" s="78">
        <v>355</v>
      </c>
      <c r="H111" s="78">
        <v>355</v>
      </c>
      <c r="I111" s="78">
        <v>355</v>
      </c>
      <c r="J111" s="78">
        <v>367</v>
      </c>
      <c r="K111" s="78">
        <v>367</v>
      </c>
      <c r="L111" s="78">
        <v>367</v>
      </c>
      <c r="M111" s="78">
        <v>367</v>
      </c>
      <c r="N111" s="78">
        <v>367</v>
      </c>
      <c r="O111" s="78">
        <v>368</v>
      </c>
      <c r="P111" s="78">
        <v>368</v>
      </c>
      <c r="Q111" s="78">
        <v>368</v>
      </c>
      <c r="R111" s="78">
        <v>368</v>
      </c>
    </row>
    <row r="112" spans="1:18" ht="31.5">
      <c r="A112" s="15"/>
      <c r="B112" s="16"/>
      <c r="C112" s="15"/>
      <c r="D112" s="15">
        <v>159</v>
      </c>
      <c r="E112" s="30" t="s">
        <v>29</v>
      </c>
      <c r="F112" s="9">
        <f>G112+H112+I112+J112+K112+L112+M112+N112+O112+P112+Q112+R112</f>
        <v>22</v>
      </c>
      <c r="G112" s="78">
        <v>0</v>
      </c>
      <c r="H112" s="78">
        <v>4</v>
      </c>
      <c r="I112" s="78">
        <v>4</v>
      </c>
      <c r="J112" s="78">
        <v>0</v>
      </c>
      <c r="K112" s="78">
        <v>4</v>
      </c>
      <c r="L112" s="78">
        <v>0</v>
      </c>
      <c r="M112" s="78">
        <v>4</v>
      </c>
      <c r="N112" s="78">
        <v>0</v>
      </c>
      <c r="O112" s="78">
        <v>4</v>
      </c>
      <c r="P112" s="78">
        <v>0</v>
      </c>
      <c r="Q112" s="78">
        <v>2</v>
      </c>
      <c r="R112" s="78">
        <v>0</v>
      </c>
    </row>
    <row r="113" spans="1:18" ht="31.5">
      <c r="A113" s="15"/>
      <c r="B113" s="16"/>
      <c r="C113" s="15"/>
      <c r="D113" s="15">
        <v>322</v>
      </c>
      <c r="E113" s="70" t="s">
        <v>41</v>
      </c>
      <c r="F113" s="9">
        <f>G113+H113+I113+J113+K113+L113+M113+N113+O113+P113+Q113+R113</f>
        <v>2727</v>
      </c>
      <c r="G113" s="78">
        <v>250</v>
      </c>
      <c r="H113" s="78">
        <v>250</v>
      </c>
      <c r="I113" s="78">
        <v>250</v>
      </c>
      <c r="J113" s="78">
        <v>220</v>
      </c>
      <c r="K113" s="78">
        <v>220</v>
      </c>
      <c r="L113" s="78">
        <v>220</v>
      </c>
      <c r="M113" s="78">
        <v>220</v>
      </c>
      <c r="N113" s="78">
        <v>220</v>
      </c>
      <c r="O113" s="78">
        <v>220</v>
      </c>
      <c r="P113" s="78">
        <v>219</v>
      </c>
      <c r="Q113" s="78">
        <v>219</v>
      </c>
      <c r="R113" s="78">
        <v>219</v>
      </c>
    </row>
    <row r="114" spans="1:18" ht="47.25">
      <c r="A114" s="63"/>
      <c r="B114" s="39" t="s">
        <v>75</v>
      </c>
      <c r="C114" s="33"/>
      <c r="D114" s="15"/>
      <c r="E114" s="35" t="s">
        <v>84</v>
      </c>
      <c r="F114" s="16">
        <f>F115+F116</f>
        <v>1238552</v>
      </c>
      <c r="G114" s="16">
        <f t="shared" ref="G114:R114" si="23">G115+G116</f>
        <v>74753</v>
      </c>
      <c r="H114" s="16">
        <f t="shared" si="23"/>
        <v>86553</v>
      </c>
      <c r="I114" s="16">
        <f t="shared" si="23"/>
        <v>85034</v>
      </c>
      <c r="J114" s="16">
        <f t="shared" si="23"/>
        <v>108078</v>
      </c>
      <c r="K114" s="16">
        <f t="shared" si="23"/>
        <v>85415</v>
      </c>
      <c r="L114" s="16">
        <f t="shared" si="23"/>
        <v>78618</v>
      </c>
      <c r="M114" s="16">
        <f t="shared" si="23"/>
        <v>76971</v>
      </c>
      <c r="N114" s="16">
        <f t="shared" si="23"/>
        <v>78756</v>
      </c>
      <c r="O114" s="16">
        <f t="shared" si="23"/>
        <v>71180</v>
      </c>
      <c r="P114" s="16">
        <f t="shared" si="23"/>
        <v>73386</v>
      </c>
      <c r="Q114" s="16">
        <f t="shared" si="23"/>
        <v>71319</v>
      </c>
      <c r="R114" s="16">
        <f t="shared" si="23"/>
        <v>348489</v>
      </c>
    </row>
    <row r="115" spans="1:18" ht="31.5">
      <c r="A115" s="63"/>
      <c r="B115" s="33"/>
      <c r="C115" s="33" t="s">
        <v>78</v>
      </c>
      <c r="D115" s="15">
        <v>159</v>
      </c>
      <c r="E115" s="42" t="s">
        <v>29</v>
      </c>
      <c r="F115" s="81">
        <f>G115+H115+I115+J115+K115+L115+M115+N115+O115+P115+Q115+R115</f>
        <v>359655</v>
      </c>
      <c r="G115" s="82">
        <v>6157</v>
      </c>
      <c r="H115" s="82">
        <v>6471</v>
      </c>
      <c r="I115" s="82">
        <v>6530</v>
      </c>
      <c r="J115" s="82">
        <v>6735</v>
      </c>
      <c r="K115" s="82">
        <v>7553</v>
      </c>
      <c r="L115" s="82">
        <v>7705</v>
      </c>
      <c r="M115" s="82">
        <v>7830</v>
      </c>
      <c r="N115" s="82">
        <v>7469</v>
      </c>
      <c r="O115" s="82">
        <v>6566</v>
      </c>
      <c r="P115" s="82">
        <v>6630</v>
      </c>
      <c r="Q115" s="82">
        <v>6167</v>
      </c>
      <c r="R115" s="82">
        <f>6187+277655</f>
        <v>283842</v>
      </c>
    </row>
    <row r="116" spans="1:18" ht="31.5">
      <c r="A116" s="63"/>
      <c r="B116" s="39"/>
      <c r="C116" s="33" t="s">
        <v>30</v>
      </c>
      <c r="D116" s="15">
        <v>159</v>
      </c>
      <c r="E116" s="42" t="s">
        <v>29</v>
      </c>
      <c r="F116" s="81">
        <f>G116+H116+I116+J116+K116+L116+M116+N116+O116+P116+Q116+R116</f>
        <v>878897</v>
      </c>
      <c r="G116" s="15">
        <v>68596</v>
      </c>
      <c r="H116" s="15">
        <v>80082</v>
      </c>
      <c r="I116" s="15">
        <v>78504</v>
      </c>
      <c r="J116" s="15">
        <v>101343</v>
      </c>
      <c r="K116" s="15">
        <v>77862</v>
      </c>
      <c r="L116" s="15">
        <v>70913</v>
      </c>
      <c r="M116" s="15">
        <v>69141</v>
      </c>
      <c r="N116" s="15">
        <v>71287</v>
      </c>
      <c r="O116" s="15">
        <v>64614</v>
      </c>
      <c r="P116" s="15">
        <v>66756</v>
      </c>
      <c r="Q116" s="15">
        <v>65152</v>
      </c>
      <c r="R116" s="15">
        <v>64647</v>
      </c>
    </row>
    <row r="117" spans="1:18" ht="47.25">
      <c r="A117" s="15"/>
      <c r="B117" s="39" t="s">
        <v>76</v>
      </c>
      <c r="C117" s="33" t="s">
        <v>30</v>
      </c>
      <c r="D117" s="40"/>
      <c r="E117" s="35" t="s">
        <v>89</v>
      </c>
      <c r="F117" s="16">
        <f t="shared" ref="F117:R117" si="24">F118+F119+F120</f>
        <v>209534</v>
      </c>
      <c r="G117" s="16">
        <f t="shared" si="24"/>
        <v>0</v>
      </c>
      <c r="H117" s="16">
        <f t="shared" si="24"/>
        <v>1782</v>
      </c>
      <c r="I117" s="16">
        <f t="shared" si="24"/>
        <v>2129</v>
      </c>
      <c r="J117" s="16">
        <f t="shared" si="24"/>
        <v>7508</v>
      </c>
      <c r="K117" s="16">
        <f t="shared" si="24"/>
        <v>1182</v>
      </c>
      <c r="L117" s="16">
        <f t="shared" si="24"/>
        <v>59050</v>
      </c>
      <c r="M117" s="16">
        <f t="shared" si="24"/>
        <v>44963</v>
      </c>
      <c r="N117" s="16">
        <f t="shared" si="24"/>
        <v>44963</v>
      </c>
      <c r="O117" s="16">
        <f t="shared" si="24"/>
        <v>44964</v>
      </c>
      <c r="P117" s="16">
        <f t="shared" si="24"/>
        <v>2993</v>
      </c>
      <c r="Q117" s="16">
        <f t="shared" si="24"/>
        <v>0</v>
      </c>
      <c r="R117" s="16">
        <f t="shared" si="24"/>
        <v>0</v>
      </c>
    </row>
    <row r="118" spans="1:18" ht="47.25">
      <c r="A118" s="15"/>
      <c r="B118" s="16"/>
      <c r="C118" s="33"/>
      <c r="D118" s="40">
        <v>414</v>
      </c>
      <c r="E118" s="32" t="s">
        <v>42</v>
      </c>
      <c r="F118" s="16">
        <f>G118+H118+I118+J118+K118+L118+M118+N118+O118+P118+Q118+R118</f>
        <v>52753</v>
      </c>
      <c r="G118" s="15"/>
      <c r="H118" s="15"/>
      <c r="I118" s="15"/>
      <c r="J118" s="15">
        <v>7508</v>
      </c>
      <c r="K118" s="15">
        <v>1182</v>
      </c>
      <c r="L118" s="15">
        <v>44063</v>
      </c>
      <c r="M118" s="15"/>
      <c r="N118" s="15"/>
      <c r="O118" s="15"/>
      <c r="P118" s="15"/>
      <c r="Q118" s="15"/>
      <c r="R118" s="44"/>
    </row>
    <row r="119" spans="1:18" ht="47.25">
      <c r="A119" s="15"/>
      <c r="B119" s="16"/>
      <c r="C119" s="33"/>
      <c r="D119" s="15">
        <v>418</v>
      </c>
      <c r="E119" s="32" t="s">
        <v>77</v>
      </c>
      <c r="F119" s="16">
        <f>G119+H119+I119+J119+K119+L119+M119+N119+O119+P119+Q119+R119</f>
        <v>6904</v>
      </c>
      <c r="G119" s="15"/>
      <c r="H119" s="15">
        <v>1782</v>
      </c>
      <c r="I119" s="15">
        <v>2129</v>
      </c>
      <c r="J119" s="15"/>
      <c r="K119" s="15"/>
      <c r="L119" s="15"/>
      <c r="M119" s="13"/>
      <c r="N119" s="15"/>
      <c r="O119" s="15"/>
      <c r="P119" s="15">
        <v>2993</v>
      </c>
      <c r="Q119" s="15"/>
      <c r="R119" s="44"/>
    </row>
    <row r="120" spans="1:18" ht="47.25">
      <c r="A120" s="63"/>
      <c r="B120" s="63"/>
      <c r="C120" s="63"/>
      <c r="D120" s="15">
        <v>423</v>
      </c>
      <c r="E120" s="30" t="s">
        <v>83</v>
      </c>
      <c r="F120" s="16">
        <f>G120+H120+I120+J120+K120+L120+M120+N120+O120+P120+Q120+R120</f>
        <v>149877</v>
      </c>
      <c r="G120" s="19"/>
      <c r="H120" s="19"/>
      <c r="I120" s="19"/>
      <c r="J120" s="19"/>
      <c r="K120" s="19"/>
      <c r="L120" s="12">
        <v>14987</v>
      </c>
      <c r="M120" s="12">
        <v>44963</v>
      </c>
      <c r="N120" s="12">
        <v>44963</v>
      </c>
      <c r="O120" s="12">
        <v>44964</v>
      </c>
      <c r="P120" s="12"/>
      <c r="Q120" s="12"/>
      <c r="R120" s="12"/>
    </row>
    <row r="121" spans="1:18" ht="47.25">
      <c r="A121" s="63"/>
      <c r="B121" s="73" t="s">
        <v>86</v>
      </c>
      <c r="C121" s="74" t="s">
        <v>72</v>
      </c>
      <c r="D121" s="15"/>
      <c r="E121" s="45" t="s">
        <v>85</v>
      </c>
      <c r="F121" s="16">
        <f>F122+F123+F124+F125</f>
        <v>130</v>
      </c>
      <c r="G121" s="36">
        <f>G122+G123+G124+G125</f>
        <v>0</v>
      </c>
      <c r="H121" s="36">
        <f t="shared" ref="H121:R121" si="25">H122+H123+H124+H125</f>
        <v>0</v>
      </c>
      <c r="I121" s="36">
        <f t="shared" si="25"/>
        <v>0</v>
      </c>
      <c r="J121" s="36">
        <f t="shared" si="25"/>
        <v>0</v>
      </c>
      <c r="K121" s="36">
        <f t="shared" si="25"/>
        <v>0</v>
      </c>
      <c r="L121" s="36">
        <f t="shared" si="25"/>
        <v>130</v>
      </c>
      <c r="M121" s="36">
        <f t="shared" si="25"/>
        <v>0</v>
      </c>
      <c r="N121" s="36">
        <f t="shared" si="25"/>
        <v>0</v>
      </c>
      <c r="O121" s="36">
        <f t="shared" si="25"/>
        <v>0</v>
      </c>
      <c r="P121" s="36">
        <f t="shared" si="25"/>
        <v>0</v>
      </c>
      <c r="Q121" s="36">
        <f t="shared" si="25"/>
        <v>0</v>
      </c>
      <c r="R121" s="36">
        <f t="shared" si="25"/>
        <v>0</v>
      </c>
    </row>
    <row r="122" spans="1:18" ht="15.75">
      <c r="A122" s="63"/>
      <c r="B122" s="63"/>
      <c r="C122" s="63"/>
      <c r="D122" s="15">
        <v>131</v>
      </c>
      <c r="E122" s="30" t="s">
        <v>87</v>
      </c>
      <c r="F122" s="16">
        <f>G122+H122+I122+J122+K122+L122+M122+N122+O122+P122+Q122+R122</f>
        <v>116</v>
      </c>
      <c r="G122" s="19"/>
      <c r="H122" s="19"/>
      <c r="I122" s="19"/>
      <c r="J122" s="19"/>
      <c r="K122" s="19"/>
      <c r="L122" s="78">
        <v>116</v>
      </c>
      <c r="M122" s="12"/>
      <c r="N122" s="12"/>
      <c r="O122" s="12"/>
      <c r="P122" s="12"/>
      <c r="Q122" s="12"/>
      <c r="R122" s="46"/>
    </row>
    <row r="123" spans="1:18" ht="15.75">
      <c r="A123" s="63"/>
      <c r="B123" s="63"/>
      <c r="C123" s="63"/>
      <c r="D123" s="15">
        <v>135</v>
      </c>
      <c r="E123" s="30" t="s">
        <v>88</v>
      </c>
      <c r="F123" s="16">
        <f>G123+H123+I123+J123+K123+L123+M123+N123+O123+P123+Q123+R123</f>
        <v>13</v>
      </c>
      <c r="G123" s="19"/>
      <c r="H123" s="19"/>
      <c r="I123" s="19"/>
      <c r="J123" s="19"/>
      <c r="K123" s="19"/>
      <c r="L123" s="78">
        <v>13</v>
      </c>
      <c r="M123" s="12"/>
      <c r="N123" s="12"/>
      <c r="O123" s="12"/>
      <c r="P123" s="12"/>
      <c r="Q123" s="12"/>
      <c r="R123" s="46"/>
    </row>
    <row r="124" spans="1:18" ht="15.75">
      <c r="A124" s="63"/>
      <c r="B124" s="63"/>
      <c r="C124" s="63"/>
      <c r="D124" s="15">
        <v>149</v>
      </c>
      <c r="E124" s="32" t="s">
        <v>36</v>
      </c>
      <c r="F124" s="16">
        <f>G124+H124+I124+J124+K124+L124+M124+N124+O124+P124+Q124+R124</f>
        <v>0</v>
      </c>
      <c r="G124" s="19"/>
      <c r="H124" s="19"/>
      <c r="I124" s="19"/>
      <c r="J124" s="19"/>
      <c r="K124" s="19"/>
      <c r="L124" s="78"/>
      <c r="M124" s="12"/>
      <c r="N124" s="12"/>
      <c r="O124" s="12"/>
      <c r="P124" s="12"/>
      <c r="Q124" s="12"/>
      <c r="R124" s="46"/>
    </row>
    <row r="125" spans="1:18" ht="31.5">
      <c r="A125" s="63"/>
      <c r="B125" s="63"/>
      <c r="C125" s="63"/>
      <c r="D125" s="15">
        <v>159</v>
      </c>
      <c r="E125" s="42" t="s">
        <v>29</v>
      </c>
      <c r="F125" s="16">
        <f>G125+H125+I125+J125+K125+L125+M125+N125+O125+P125+Q125+R125</f>
        <v>1</v>
      </c>
      <c r="G125" s="19"/>
      <c r="H125" s="19"/>
      <c r="I125" s="19"/>
      <c r="J125" s="19"/>
      <c r="K125" s="19"/>
      <c r="L125" s="78">
        <v>1</v>
      </c>
      <c r="M125" s="12"/>
      <c r="N125" s="12"/>
      <c r="O125" s="12"/>
      <c r="P125" s="12"/>
      <c r="Q125" s="12"/>
      <c r="R125" s="46"/>
    </row>
    <row r="126" spans="1:18" ht="15.75">
      <c r="A126" s="15"/>
      <c r="B126" s="15"/>
      <c r="C126" s="15"/>
      <c r="D126" s="15"/>
      <c r="E126" s="35" t="s">
        <v>51</v>
      </c>
      <c r="F126" s="23">
        <f>F20+F23+F38+F96+F99+F102+F105+F107+F110+F117+F121+F114</f>
        <v>5364526.42</v>
      </c>
      <c r="G126" s="23">
        <f t="shared" ref="G126:R126" si="26">G20+G23+G38+G96+G99+G102+G105+G107+G110+G117+G121+G114</f>
        <v>284812.55</v>
      </c>
      <c r="H126" s="23">
        <f t="shared" si="26"/>
        <v>347279.87</v>
      </c>
      <c r="I126" s="23">
        <f t="shared" si="26"/>
        <v>356896.19</v>
      </c>
      <c r="J126" s="23">
        <f t="shared" si="26"/>
        <v>379529.87</v>
      </c>
      <c r="K126" s="23">
        <f t="shared" si="26"/>
        <v>696453.87</v>
      </c>
      <c r="L126" s="23">
        <f t="shared" si="26"/>
        <v>433279.87</v>
      </c>
      <c r="M126" s="23">
        <f t="shared" si="26"/>
        <v>213081.87</v>
      </c>
      <c r="N126" s="23">
        <f t="shared" si="26"/>
        <v>344587.87</v>
      </c>
      <c r="O126" s="23">
        <f t="shared" si="26"/>
        <v>396374.87</v>
      </c>
      <c r="P126" s="23">
        <f t="shared" si="26"/>
        <v>360802.87</v>
      </c>
      <c r="Q126" s="23">
        <f t="shared" si="26"/>
        <v>362227.87</v>
      </c>
      <c r="R126" s="23">
        <f t="shared" si="26"/>
        <v>1189198.8500000001</v>
      </c>
    </row>
    <row r="127" spans="1:18">
      <c r="A127" s="48"/>
      <c r="B127" s="48"/>
      <c r="C127" s="48"/>
      <c r="D127" s="48"/>
      <c r="E127" s="48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</row>
    <row r="128" spans="1:18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</row>
    <row r="129" spans="1:18" ht="15.75">
      <c r="A129" s="27" t="s">
        <v>52</v>
      </c>
      <c r="B129" s="24"/>
      <c r="C129" s="24"/>
      <c r="D129" s="24"/>
      <c r="E129" s="24"/>
      <c r="F129" s="71"/>
      <c r="G129" s="24"/>
      <c r="H129" s="24"/>
      <c r="I129" s="24"/>
      <c r="J129" s="24"/>
      <c r="K129" s="24"/>
      <c r="L129" s="24"/>
      <c r="M129" s="24"/>
      <c r="N129" s="48"/>
      <c r="O129" s="48"/>
      <c r="P129" s="48"/>
      <c r="Q129" s="48"/>
      <c r="R129" s="48"/>
    </row>
    <row r="130" spans="1:18" ht="15.75">
      <c r="A130" s="27" t="s">
        <v>101</v>
      </c>
      <c r="B130" s="27"/>
      <c r="C130" s="27"/>
      <c r="D130" s="27"/>
      <c r="E130" s="27"/>
      <c r="F130" s="24"/>
      <c r="G130" s="25"/>
      <c r="H130" s="27" t="s">
        <v>53</v>
      </c>
      <c r="I130" s="27"/>
      <c r="J130" s="27"/>
      <c r="K130" s="27" t="s">
        <v>54</v>
      </c>
      <c r="L130" s="72" t="s">
        <v>100</v>
      </c>
      <c r="M130" s="27"/>
      <c r="N130" s="48"/>
      <c r="O130" s="48"/>
      <c r="P130" s="48"/>
      <c r="Q130" s="48"/>
      <c r="R130" s="48"/>
    </row>
    <row r="131" spans="1:18" ht="15.75">
      <c r="A131" s="25"/>
      <c r="B131" s="25"/>
      <c r="C131" s="25"/>
      <c r="D131" s="25"/>
      <c r="E131" s="25"/>
      <c r="F131" s="25"/>
      <c r="G131" s="25"/>
      <c r="H131" s="28" t="s">
        <v>55</v>
      </c>
      <c r="I131" s="27"/>
      <c r="J131" s="29"/>
      <c r="K131" s="29"/>
      <c r="L131" s="28" t="s">
        <v>56</v>
      </c>
      <c r="M131" s="29"/>
      <c r="N131" s="48"/>
      <c r="O131" s="48"/>
      <c r="P131" s="48"/>
      <c r="Q131" s="48"/>
      <c r="R131" s="48"/>
    </row>
    <row r="132" spans="1:18">
      <c r="A132" s="1"/>
      <c r="B132" s="1"/>
      <c r="C132" s="1"/>
      <c r="D132" s="1"/>
      <c r="E132" s="1"/>
      <c r="F132" s="1"/>
      <c r="G132" s="17"/>
      <c r="H132" s="17"/>
      <c r="I132" s="1"/>
      <c r="J132" s="1"/>
      <c r="K132" s="17"/>
      <c r="L132" s="20"/>
      <c r="M132" s="17"/>
      <c r="N132" s="17"/>
      <c r="O132" s="17"/>
      <c r="P132" s="17"/>
      <c r="Q132" s="17"/>
      <c r="R132" s="1"/>
    </row>
    <row r="133" spans="1:18">
      <c r="A133" s="1"/>
      <c r="B133" s="1"/>
      <c r="C133" s="1"/>
      <c r="D133" s="1"/>
      <c r="E133" s="1"/>
      <c r="F133" s="1"/>
      <c r="G133" s="17"/>
      <c r="H133" s="17"/>
      <c r="I133" s="1"/>
      <c r="J133" s="1"/>
      <c r="K133" s="17"/>
      <c r="L133" s="20"/>
      <c r="M133" s="17"/>
      <c r="N133" s="17"/>
      <c r="O133" s="17"/>
      <c r="P133" s="17"/>
      <c r="Q133" s="17"/>
      <c r="R133" s="1"/>
    </row>
  </sheetData>
  <mergeCells count="8">
    <mergeCell ref="N2:Q5"/>
    <mergeCell ref="A16:A17"/>
    <mergeCell ref="B16:B17"/>
    <mergeCell ref="C16:C17"/>
    <mergeCell ref="D16:D17"/>
    <mergeCell ref="E16:E17"/>
    <mergeCell ref="F16:F17"/>
    <mergeCell ref="G16:R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6"/>
  <sheetViews>
    <sheetView tabSelected="1" topLeftCell="B1" zoomScale="60" zoomScaleNormal="60" workbookViewId="0">
      <selection activeCell="B15" sqref="B15:T15"/>
    </sheetView>
  </sheetViews>
  <sheetFormatPr defaultRowHeight="15"/>
  <cols>
    <col min="1" max="1" width="10.7109375" hidden="1" customWidth="1"/>
    <col min="2" max="2" width="10.7109375" customWidth="1"/>
    <col min="3" max="3" width="9.5703125" customWidth="1"/>
    <col min="4" max="4" width="12.42578125" customWidth="1"/>
    <col min="5" max="5" width="9.85546875" customWidth="1"/>
    <col min="6" max="6" width="10.85546875" customWidth="1"/>
    <col min="7" max="7" width="64.85546875" customWidth="1"/>
    <col min="8" max="8" width="16" customWidth="1"/>
    <col min="9" max="9" width="12.140625" customWidth="1"/>
    <col min="10" max="10" width="12.85546875" customWidth="1"/>
    <col min="11" max="11" width="13.28515625" style="17" customWidth="1"/>
    <col min="12" max="12" width="12.85546875" style="17" customWidth="1"/>
    <col min="13" max="13" width="14.85546875" style="17" customWidth="1"/>
    <col min="14" max="14" width="15.140625" style="157" customWidth="1"/>
    <col min="15" max="15" width="13.5703125" style="1" customWidth="1"/>
    <col min="16" max="16" width="12.7109375" style="1" customWidth="1"/>
    <col min="17" max="17" width="12.7109375" style="17" customWidth="1"/>
    <col min="18" max="18" width="13.140625" style="1" customWidth="1"/>
    <col min="19" max="19" width="14.42578125" style="17" customWidth="1"/>
    <col min="20" max="20" width="15" customWidth="1"/>
    <col min="21" max="22" width="0.28515625" hidden="1" customWidth="1"/>
    <col min="23" max="23" width="11.28515625" style="77" customWidth="1"/>
    <col min="24" max="24" width="11.42578125" customWidth="1"/>
    <col min="25" max="25" width="11.5703125" customWidth="1"/>
    <col min="26" max="26" width="12.7109375" customWidth="1"/>
    <col min="27" max="27" width="14.42578125" customWidth="1"/>
    <col min="28" max="28" width="13.7109375" bestFit="1" customWidth="1"/>
    <col min="29" max="29" width="13.7109375" style="8" bestFit="1" customWidth="1"/>
    <col min="30" max="34" width="13.7109375" bestFit="1" customWidth="1"/>
    <col min="35" max="35" width="11.7109375" bestFit="1" customWidth="1"/>
    <col min="36" max="36" width="15.85546875" bestFit="1" customWidth="1"/>
    <col min="37" max="37" width="21.140625" bestFit="1" customWidth="1"/>
    <col min="38" max="44" width="11.5703125" bestFit="1" customWidth="1"/>
  </cols>
  <sheetData>
    <row r="1" spans="2:21" ht="3.75" customHeight="1">
      <c r="B1" s="107"/>
      <c r="C1" s="1"/>
      <c r="D1" s="1"/>
      <c r="E1" s="1"/>
      <c r="F1" s="1"/>
      <c r="G1" s="1"/>
      <c r="H1" s="1"/>
      <c r="I1" s="17"/>
      <c r="J1" s="17"/>
      <c r="T1" s="1"/>
    </row>
    <row r="2" spans="2:21" hidden="1">
      <c r="B2" s="107"/>
      <c r="C2" s="1"/>
      <c r="D2" s="1"/>
      <c r="E2" s="1"/>
      <c r="F2" s="1"/>
      <c r="G2" s="1"/>
      <c r="H2" s="1"/>
      <c r="I2" s="1"/>
      <c r="J2" s="1"/>
      <c r="T2" s="1"/>
      <c r="U2" s="1"/>
    </row>
    <row r="3" spans="2:21" ht="15.75" hidden="1" customHeight="1">
      <c r="B3" s="1"/>
      <c r="C3" s="1"/>
      <c r="D3" s="113"/>
      <c r="E3" s="114"/>
      <c r="F3" s="114"/>
      <c r="G3" s="114"/>
      <c r="H3" s="114"/>
      <c r="I3" s="47"/>
      <c r="J3" s="47"/>
      <c r="K3" s="48"/>
      <c r="L3" s="48"/>
      <c r="M3" s="48"/>
      <c r="N3" s="48"/>
      <c r="O3" s="162"/>
      <c r="P3" s="234"/>
      <c r="Q3" s="234"/>
      <c r="R3" s="234"/>
      <c r="S3" s="234"/>
      <c r="T3" s="47"/>
      <c r="U3" s="1"/>
    </row>
    <row r="4" spans="2:21" ht="15.75" hidden="1">
      <c r="B4" s="235"/>
      <c r="C4" s="235"/>
      <c r="D4" s="235"/>
      <c r="E4" s="235"/>
      <c r="F4" s="235"/>
      <c r="G4" s="235"/>
      <c r="H4" s="114"/>
      <c r="I4" s="50"/>
      <c r="J4" s="50"/>
      <c r="K4" s="58"/>
      <c r="L4" s="51"/>
      <c r="M4" s="52"/>
      <c r="N4" s="52"/>
      <c r="O4" s="112"/>
      <c r="P4" s="234"/>
      <c r="Q4" s="234"/>
      <c r="R4" s="234"/>
      <c r="S4" s="234"/>
      <c r="T4" s="54"/>
      <c r="U4" s="1"/>
    </row>
    <row r="5" spans="2:21" ht="15.75" hidden="1">
      <c r="B5" s="236"/>
      <c r="C5" s="236"/>
      <c r="D5" s="236"/>
      <c r="E5" s="236"/>
      <c r="F5" s="236"/>
      <c r="G5" s="115"/>
      <c r="H5" s="115"/>
      <c r="I5" s="50"/>
      <c r="J5" s="50"/>
      <c r="K5" s="51"/>
      <c r="L5" s="51"/>
      <c r="M5" s="53" t="s">
        <v>1</v>
      </c>
      <c r="N5" s="52"/>
      <c r="O5" s="112"/>
      <c r="P5" s="234"/>
      <c r="Q5" s="234"/>
      <c r="R5" s="234"/>
      <c r="S5" s="234"/>
      <c r="T5" s="54"/>
      <c r="U5" s="1"/>
    </row>
    <row r="6" spans="2:21" ht="15.75" hidden="1">
      <c r="B6" s="80"/>
      <c r="C6" s="80"/>
      <c r="D6" s="80"/>
      <c r="E6" s="80"/>
      <c r="F6" s="115"/>
      <c r="G6" s="50"/>
      <c r="H6" s="50"/>
      <c r="I6" s="50"/>
      <c r="J6" s="50"/>
      <c r="K6" s="51"/>
      <c r="L6" s="51"/>
      <c r="M6" s="52"/>
      <c r="N6" s="52"/>
      <c r="O6" s="112"/>
      <c r="P6" s="234"/>
      <c r="Q6" s="234"/>
      <c r="R6" s="234"/>
      <c r="S6" s="234"/>
      <c r="T6" s="54"/>
      <c r="U6" s="1"/>
    </row>
    <row r="7" spans="2:21" ht="21">
      <c r="P7" s="237" t="s">
        <v>128</v>
      </c>
      <c r="Q7" s="237"/>
      <c r="R7" s="237"/>
      <c r="S7" s="237"/>
      <c r="T7" s="167"/>
    </row>
    <row r="8" spans="2:21" ht="21">
      <c r="P8" s="237"/>
      <c r="Q8" s="237"/>
      <c r="R8" s="237"/>
      <c r="S8" s="237"/>
      <c r="T8" s="167"/>
    </row>
    <row r="9" spans="2:21" ht="21">
      <c r="P9" s="237"/>
      <c r="Q9" s="237"/>
      <c r="R9" s="237"/>
      <c r="S9" s="237"/>
      <c r="T9" s="167"/>
    </row>
    <row r="10" spans="2:21" ht="20.25">
      <c r="B10" s="116"/>
      <c r="C10" s="116"/>
      <c r="D10" s="116"/>
      <c r="E10" s="116"/>
      <c r="F10" s="116"/>
      <c r="G10" s="116"/>
      <c r="H10" s="116"/>
      <c r="I10" s="116"/>
      <c r="J10" s="116"/>
      <c r="K10" s="155"/>
      <c r="L10" s="155"/>
      <c r="M10" s="155"/>
      <c r="N10" s="155"/>
      <c r="O10" s="120"/>
      <c r="P10" s="237"/>
      <c r="Q10" s="237"/>
      <c r="R10" s="237"/>
      <c r="S10" s="237"/>
      <c r="T10" s="168"/>
    </row>
    <row r="11" spans="2:21" ht="20.25">
      <c r="B11" s="118"/>
      <c r="C11" s="119"/>
      <c r="D11" s="119"/>
      <c r="E11" s="119"/>
      <c r="F11" s="119"/>
      <c r="G11" s="120"/>
      <c r="H11" s="119"/>
      <c r="I11" s="119"/>
      <c r="J11" s="119"/>
      <c r="K11" s="121"/>
      <c r="L11" s="121"/>
      <c r="M11" s="121"/>
      <c r="N11" s="121"/>
      <c r="O11" s="122"/>
      <c r="P11" s="169" t="s">
        <v>132</v>
      </c>
      <c r="Q11" s="170"/>
      <c r="R11" s="171"/>
      <c r="S11" s="172"/>
      <c r="T11" s="173"/>
    </row>
    <row r="12" spans="2:21" ht="20.25">
      <c r="B12" s="118"/>
      <c r="C12" s="119"/>
      <c r="D12" s="119"/>
      <c r="E12" s="119"/>
      <c r="F12" s="119"/>
      <c r="G12" s="119"/>
      <c r="H12" s="119"/>
      <c r="I12" s="119"/>
      <c r="J12" s="119"/>
      <c r="K12" s="121"/>
      <c r="L12" s="121"/>
      <c r="M12" s="121"/>
      <c r="N12" s="121"/>
      <c r="O12" s="122"/>
      <c r="P12" s="238"/>
      <c r="Q12" s="238"/>
      <c r="R12" s="238"/>
      <c r="S12" s="238"/>
      <c r="T12" s="238"/>
    </row>
    <row r="13" spans="2:21" ht="20.25">
      <c r="B13" s="118"/>
      <c r="C13" s="119"/>
      <c r="D13" s="119"/>
      <c r="E13" s="119"/>
      <c r="F13" s="119"/>
      <c r="G13" s="119"/>
      <c r="H13" s="119"/>
      <c r="I13" s="119"/>
      <c r="J13" s="119"/>
      <c r="K13" s="121"/>
      <c r="L13" s="121"/>
      <c r="M13" s="121"/>
      <c r="N13" s="121"/>
      <c r="O13" s="122"/>
      <c r="P13" s="194"/>
      <c r="Q13" s="194"/>
      <c r="R13" s="194"/>
      <c r="S13" s="194"/>
      <c r="T13" s="173"/>
    </row>
    <row r="14" spans="2:21" ht="20.25">
      <c r="B14" s="118"/>
      <c r="C14" s="119"/>
      <c r="D14" s="119"/>
      <c r="E14" s="119"/>
      <c r="F14" s="119"/>
      <c r="G14" s="119"/>
      <c r="H14" s="119"/>
      <c r="I14" s="119"/>
      <c r="J14" s="119"/>
      <c r="K14" s="121"/>
      <c r="L14" s="123"/>
      <c r="M14" s="123"/>
      <c r="N14" s="123"/>
      <c r="O14" s="163"/>
      <c r="P14" s="190"/>
      <c r="Q14" s="191"/>
      <c r="R14" s="191"/>
      <c r="S14" s="191"/>
      <c r="T14" s="174"/>
    </row>
    <row r="15" spans="2:21" ht="54.75" customHeight="1">
      <c r="B15" s="239" t="s">
        <v>124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</row>
    <row r="16" spans="2:21" ht="36" customHeight="1">
      <c r="B16" s="125" t="s">
        <v>126</v>
      </c>
      <c r="C16" s="119"/>
      <c r="D16" s="119"/>
      <c r="E16" s="119"/>
      <c r="F16" s="119"/>
      <c r="G16" s="119"/>
      <c r="H16" s="119"/>
      <c r="I16" s="119"/>
      <c r="J16" s="119"/>
      <c r="K16" s="121"/>
      <c r="L16" s="124"/>
      <c r="M16" s="124"/>
      <c r="N16" s="158"/>
      <c r="O16" s="175"/>
      <c r="P16" s="175"/>
      <c r="Q16" s="124"/>
      <c r="R16" s="175"/>
      <c r="S16" s="124"/>
      <c r="T16" s="175"/>
    </row>
    <row r="17" spans="2:22" ht="18.75">
      <c r="B17" s="248" t="s">
        <v>127</v>
      </c>
      <c r="C17" s="248"/>
      <c r="D17" s="248"/>
      <c r="E17" s="248"/>
      <c r="F17" s="248"/>
      <c r="G17" s="248"/>
      <c r="H17" s="119"/>
      <c r="I17" s="119"/>
      <c r="J17" s="119"/>
      <c r="K17" s="121"/>
      <c r="L17" s="124"/>
      <c r="M17" s="124"/>
      <c r="N17" s="158"/>
      <c r="O17" s="175"/>
      <c r="P17" s="175"/>
      <c r="Q17" s="124"/>
      <c r="R17" s="175"/>
      <c r="S17" s="124"/>
      <c r="T17" s="175"/>
    </row>
    <row r="18" spans="2:22" ht="18.75">
      <c r="B18" s="126" t="s">
        <v>134</v>
      </c>
      <c r="C18" s="126"/>
      <c r="D18" s="126"/>
      <c r="E18" s="126"/>
      <c r="F18" s="126"/>
      <c r="G18" s="119"/>
      <c r="H18" s="119"/>
      <c r="I18" s="119"/>
      <c r="J18" s="119"/>
      <c r="K18" s="121"/>
      <c r="L18" s="124"/>
      <c r="M18" s="124"/>
      <c r="N18" s="158"/>
      <c r="O18" s="175"/>
      <c r="P18" s="175"/>
      <c r="Q18" s="124"/>
      <c r="R18" s="175"/>
      <c r="S18" s="124"/>
      <c r="T18" s="175"/>
    </row>
    <row r="19" spans="2:22" ht="18.75">
      <c r="B19" s="248" t="s">
        <v>125</v>
      </c>
      <c r="C19" s="248"/>
      <c r="D19" s="248"/>
      <c r="E19" s="248"/>
      <c r="F19" s="248"/>
      <c r="G19" s="248"/>
      <c r="H19" s="119"/>
      <c r="I19" s="119"/>
      <c r="J19" s="119"/>
      <c r="K19" s="121"/>
      <c r="L19" s="124"/>
      <c r="M19" s="124"/>
      <c r="N19" s="158"/>
      <c r="O19" s="175"/>
      <c r="P19" s="175"/>
      <c r="Q19" s="124"/>
      <c r="R19" s="175"/>
      <c r="S19" s="124"/>
      <c r="T19" s="175"/>
    </row>
    <row r="20" spans="2:22" ht="18.75">
      <c r="B20" s="125" t="s">
        <v>135</v>
      </c>
      <c r="C20" s="119"/>
      <c r="D20" s="119"/>
      <c r="E20" s="119"/>
      <c r="F20" s="119"/>
      <c r="G20" s="119"/>
      <c r="H20" s="119"/>
      <c r="I20" s="119"/>
      <c r="J20" s="119"/>
      <c r="K20" s="121"/>
      <c r="L20" s="124"/>
      <c r="M20" s="124"/>
      <c r="N20" s="158"/>
      <c r="O20" s="175"/>
      <c r="P20" s="175"/>
      <c r="Q20" s="124"/>
      <c r="R20" s="175"/>
      <c r="S20" s="124"/>
      <c r="T20" s="175"/>
    </row>
    <row r="21" spans="2:22" ht="18.75">
      <c r="B21" s="125" t="s">
        <v>139</v>
      </c>
      <c r="C21" s="125"/>
      <c r="D21" s="125"/>
      <c r="E21" s="125"/>
      <c r="F21" s="125"/>
      <c r="G21" s="125"/>
      <c r="H21" s="125"/>
      <c r="I21" s="125"/>
      <c r="J21" s="119"/>
      <c r="K21" s="121"/>
      <c r="L21" s="124"/>
      <c r="M21" s="124"/>
      <c r="N21" s="158"/>
      <c r="O21" s="175"/>
      <c r="P21" s="175"/>
      <c r="Q21" s="124"/>
      <c r="R21" s="175"/>
      <c r="S21" s="124"/>
      <c r="T21" s="175"/>
    </row>
    <row r="22" spans="2:22" ht="18.75" customHeight="1">
      <c r="B22" s="118"/>
      <c r="C22" s="127"/>
      <c r="D22" s="127"/>
      <c r="E22" s="127"/>
      <c r="F22" s="127"/>
      <c r="G22" s="127"/>
      <c r="H22" s="127"/>
      <c r="I22" s="127"/>
      <c r="J22" s="127"/>
      <c r="K22" s="128"/>
      <c r="L22" s="128"/>
      <c r="M22" s="128"/>
      <c r="N22" s="128"/>
      <c r="O22" s="127"/>
      <c r="P22" s="127"/>
      <c r="Q22" s="128"/>
      <c r="R22" s="127"/>
      <c r="S22" s="128"/>
      <c r="T22" s="129" t="s">
        <v>123</v>
      </c>
    </row>
    <row r="23" spans="2:22" ht="18.75" customHeight="1">
      <c r="B23" s="249" t="s">
        <v>120</v>
      </c>
      <c r="C23" s="249" t="s">
        <v>121</v>
      </c>
      <c r="D23" s="251" t="s">
        <v>9</v>
      </c>
      <c r="E23" s="251" t="s">
        <v>10</v>
      </c>
      <c r="F23" s="251" t="s">
        <v>11</v>
      </c>
      <c r="G23" s="253" t="s">
        <v>12</v>
      </c>
      <c r="H23" s="240" t="s">
        <v>13</v>
      </c>
      <c r="I23" s="242" t="s">
        <v>14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4"/>
    </row>
    <row r="24" spans="2:22" ht="37.5">
      <c r="B24" s="250"/>
      <c r="C24" s="250"/>
      <c r="D24" s="252"/>
      <c r="E24" s="252"/>
      <c r="F24" s="252"/>
      <c r="G24" s="254"/>
      <c r="H24" s="241"/>
      <c r="I24" s="130" t="s">
        <v>15</v>
      </c>
      <c r="J24" s="130" t="s">
        <v>16</v>
      </c>
      <c r="K24" s="131" t="s">
        <v>17</v>
      </c>
      <c r="L24" s="131" t="s">
        <v>18</v>
      </c>
      <c r="M24" s="131" t="s">
        <v>19</v>
      </c>
      <c r="N24" s="131" t="s">
        <v>20</v>
      </c>
      <c r="O24" s="130" t="s">
        <v>21</v>
      </c>
      <c r="P24" s="130" t="s">
        <v>22</v>
      </c>
      <c r="Q24" s="131" t="s">
        <v>23</v>
      </c>
      <c r="R24" s="130" t="s">
        <v>24</v>
      </c>
      <c r="S24" s="131" t="s">
        <v>25</v>
      </c>
      <c r="T24" s="130" t="s">
        <v>26</v>
      </c>
    </row>
    <row r="25" spans="2:22" ht="37.5">
      <c r="B25" s="132"/>
      <c r="C25" s="133"/>
      <c r="D25" s="133"/>
      <c r="E25" s="133"/>
      <c r="F25" s="133"/>
      <c r="G25" s="134" t="s">
        <v>27</v>
      </c>
      <c r="H25" s="130"/>
      <c r="I25" s="130"/>
      <c r="J25" s="130"/>
      <c r="K25" s="131"/>
      <c r="L25" s="131"/>
      <c r="M25" s="131"/>
      <c r="N25" s="131"/>
      <c r="O25" s="130"/>
      <c r="P25" s="130"/>
      <c r="Q25" s="131"/>
      <c r="R25" s="130"/>
      <c r="S25" s="131"/>
      <c r="T25" s="130"/>
    </row>
    <row r="26" spans="2:22" ht="18.75">
      <c r="B26" s="132"/>
      <c r="C26" s="133">
        <v>261</v>
      </c>
      <c r="D26" s="133"/>
      <c r="E26" s="133"/>
      <c r="F26" s="133"/>
      <c r="G26" s="134" t="s">
        <v>28</v>
      </c>
      <c r="H26" s="245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7"/>
    </row>
    <row r="27" spans="2:22" ht="18.75">
      <c r="B27" s="146"/>
      <c r="C27" s="144"/>
      <c r="D27" s="147" t="s">
        <v>136</v>
      </c>
      <c r="E27" s="144"/>
      <c r="F27" s="148"/>
      <c r="G27" s="195" t="s">
        <v>82</v>
      </c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2" ht="37.5">
      <c r="B28" s="146"/>
      <c r="C28" s="144"/>
      <c r="D28" s="147"/>
      <c r="E28" s="147" t="s">
        <v>78</v>
      </c>
      <c r="F28" s="148"/>
      <c r="G28" s="149" t="s">
        <v>95</v>
      </c>
      <c r="H28" s="139">
        <f>H29+H30+H31+H32+H33</f>
        <v>103998</v>
      </c>
      <c r="I28" s="139">
        <f t="shared" ref="I28:T28" si="0">I29+I30+I31+I32+I33</f>
        <v>8402</v>
      </c>
      <c r="J28" s="139">
        <f t="shared" si="0"/>
        <v>8403</v>
      </c>
      <c r="K28" s="139">
        <f t="shared" si="0"/>
        <v>8575</v>
      </c>
      <c r="L28" s="139">
        <f t="shared" si="0"/>
        <v>8458</v>
      </c>
      <c r="M28" s="139">
        <f t="shared" si="0"/>
        <v>16393</v>
      </c>
      <c r="N28" s="139">
        <f t="shared" si="0"/>
        <v>7216</v>
      </c>
      <c r="O28" s="139">
        <f t="shared" si="0"/>
        <v>1171</v>
      </c>
      <c r="P28" s="139">
        <f t="shared" si="0"/>
        <v>8202</v>
      </c>
      <c r="Q28" s="139">
        <f t="shared" si="0"/>
        <v>9293</v>
      </c>
      <c r="R28" s="139">
        <f t="shared" si="0"/>
        <v>9294</v>
      </c>
      <c r="S28" s="139">
        <f t="shared" si="0"/>
        <v>9294</v>
      </c>
      <c r="T28" s="139">
        <f t="shared" si="0"/>
        <v>9297</v>
      </c>
      <c r="U28" s="139">
        <f t="shared" ref="U28:V28" si="1">U29+U30+U31+U32+U33+U36+U37</f>
        <v>6320</v>
      </c>
      <c r="V28" s="139">
        <f t="shared" si="1"/>
        <v>6322</v>
      </c>
    </row>
    <row r="29" spans="2:22" ht="18.75">
      <c r="B29" s="146"/>
      <c r="C29" s="144"/>
      <c r="D29" s="147"/>
      <c r="E29" s="144"/>
      <c r="F29" s="148">
        <v>111</v>
      </c>
      <c r="G29" s="156" t="s">
        <v>32</v>
      </c>
      <c r="H29" s="141">
        <f>SUM(I29:T29)</f>
        <v>89912</v>
      </c>
      <c r="I29" s="141">
        <f>I35+I40+I46</f>
        <v>7605</v>
      </c>
      <c r="J29" s="141">
        <f t="shared" ref="J29:T29" si="2">J35+J40+J46</f>
        <v>7605</v>
      </c>
      <c r="K29" s="141">
        <f t="shared" si="2"/>
        <v>7761</v>
      </c>
      <c r="L29" s="141">
        <f t="shared" si="2"/>
        <v>7655</v>
      </c>
      <c r="M29" s="141">
        <f t="shared" si="2"/>
        <v>11296</v>
      </c>
      <c r="N29" s="141">
        <f t="shared" si="2"/>
        <v>6024</v>
      </c>
      <c r="O29" s="141">
        <f t="shared" si="2"/>
        <v>956</v>
      </c>
      <c r="P29" s="141">
        <f t="shared" si="2"/>
        <v>7368</v>
      </c>
      <c r="Q29" s="141">
        <f t="shared" si="2"/>
        <v>8409</v>
      </c>
      <c r="R29" s="141">
        <f t="shared" si="2"/>
        <v>8410</v>
      </c>
      <c r="S29" s="141">
        <f t="shared" si="2"/>
        <v>8410</v>
      </c>
      <c r="T29" s="141">
        <f t="shared" si="2"/>
        <v>8413</v>
      </c>
      <c r="U29" s="141">
        <f t="shared" ref="U29:V29" si="3">U39+U44+U50</f>
        <v>5509</v>
      </c>
      <c r="V29" s="141">
        <f t="shared" si="3"/>
        <v>5509</v>
      </c>
    </row>
    <row r="30" spans="2:22" ht="18.75">
      <c r="B30" s="146"/>
      <c r="C30" s="144"/>
      <c r="D30" s="147"/>
      <c r="E30" s="144"/>
      <c r="F30" s="148">
        <v>113</v>
      </c>
      <c r="G30" s="140" t="s">
        <v>33</v>
      </c>
      <c r="H30" s="141">
        <f t="shared" ref="H30:H33" si="4">SUM(I30:T30)</f>
        <v>4636</v>
      </c>
      <c r="I30" s="141">
        <f>I41</f>
        <v>0</v>
      </c>
      <c r="J30" s="141">
        <f t="shared" ref="J30:S30" si="5">J41</f>
        <v>0</v>
      </c>
      <c r="K30" s="141">
        <f t="shared" si="5"/>
        <v>0</v>
      </c>
      <c r="L30" s="141">
        <f t="shared" si="5"/>
        <v>0</v>
      </c>
      <c r="M30" s="141">
        <f t="shared" si="5"/>
        <v>3904</v>
      </c>
      <c r="N30" s="141">
        <f t="shared" si="5"/>
        <v>557</v>
      </c>
      <c r="O30" s="141">
        <f t="shared" si="5"/>
        <v>115</v>
      </c>
      <c r="P30" s="141">
        <f t="shared" si="5"/>
        <v>60</v>
      </c>
      <c r="Q30" s="141">
        <f t="shared" si="5"/>
        <v>0</v>
      </c>
      <c r="R30" s="141">
        <f t="shared" si="5"/>
        <v>0</v>
      </c>
      <c r="S30" s="141">
        <f t="shared" si="5"/>
        <v>0</v>
      </c>
      <c r="T30" s="141">
        <f>T41</f>
        <v>0</v>
      </c>
    </row>
    <row r="31" spans="2:22" ht="18.75">
      <c r="B31" s="146"/>
      <c r="C31" s="144"/>
      <c r="D31" s="147"/>
      <c r="E31" s="144"/>
      <c r="F31" s="148">
        <v>121</v>
      </c>
      <c r="G31" s="156" t="s">
        <v>34</v>
      </c>
      <c r="H31" s="141">
        <f t="shared" si="4"/>
        <v>4838</v>
      </c>
      <c r="I31" s="141">
        <f>I36+I42+I47</f>
        <v>409</v>
      </c>
      <c r="J31" s="141">
        <f t="shared" ref="J31:T31" si="6">J36+J42+J47</f>
        <v>409</v>
      </c>
      <c r="K31" s="141">
        <f t="shared" si="6"/>
        <v>418</v>
      </c>
      <c r="L31" s="141">
        <f t="shared" si="6"/>
        <v>412</v>
      </c>
      <c r="M31" s="141">
        <f t="shared" si="6"/>
        <v>610</v>
      </c>
      <c r="N31" s="141">
        <f t="shared" si="6"/>
        <v>324</v>
      </c>
      <c r="O31" s="141">
        <f t="shared" si="6"/>
        <v>51</v>
      </c>
      <c r="P31" s="141">
        <f t="shared" si="6"/>
        <v>397</v>
      </c>
      <c r="Q31" s="141">
        <f t="shared" si="6"/>
        <v>452</v>
      </c>
      <c r="R31" s="141">
        <f t="shared" si="6"/>
        <v>452</v>
      </c>
      <c r="S31" s="141">
        <f t="shared" si="6"/>
        <v>452</v>
      </c>
      <c r="T31" s="141">
        <f t="shared" si="6"/>
        <v>452</v>
      </c>
      <c r="U31" s="141">
        <f t="shared" ref="U31:V33" si="7">U40+U46+U51</f>
        <v>528</v>
      </c>
      <c r="V31" s="141">
        <f t="shared" si="7"/>
        <v>529</v>
      </c>
    </row>
    <row r="32" spans="2:22" ht="37.5">
      <c r="B32" s="146"/>
      <c r="C32" s="144"/>
      <c r="D32" s="147"/>
      <c r="E32" s="144"/>
      <c r="F32" s="148">
        <v>122</v>
      </c>
      <c r="G32" s="156" t="s">
        <v>80</v>
      </c>
      <c r="H32" s="141">
        <f t="shared" si="4"/>
        <v>2819</v>
      </c>
      <c r="I32" s="141">
        <f t="shared" ref="I32:T32" si="8">I37+I43+I48</f>
        <v>237</v>
      </c>
      <c r="J32" s="141">
        <f t="shared" si="8"/>
        <v>238</v>
      </c>
      <c r="K32" s="141">
        <f t="shared" si="8"/>
        <v>241</v>
      </c>
      <c r="L32" s="141">
        <f t="shared" si="8"/>
        <v>239</v>
      </c>
      <c r="M32" s="141">
        <f t="shared" si="8"/>
        <v>356</v>
      </c>
      <c r="N32" s="141">
        <f t="shared" si="8"/>
        <v>191</v>
      </c>
      <c r="O32" s="141">
        <f t="shared" si="8"/>
        <v>30</v>
      </c>
      <c r="P32" s="141">
        <f t="shared" si="8"/>
        <v>231</v>
      </c>
      <c r="Q32" s="141">
        <f t="shared" si="8"/>
        <v>264</v>
      </c>
      <c r="R32" s="141">
        <f t="shared" si="8"/>
        <v>264</v>
      </c>
      <c r="S32" s="141">
        <f t="shared" si="8"/>
        <v>264</v>
      </c>
      <c r="T32" s="141">
        <f t="shared" si="8"/>
        <v>264</v>
      </c>
      <c r="U32" s="141">
        <f t="shared" si="7"/>
        <v>177</v>
      </c>
      <c r="V32" s="141">
        <f t="shared" si="7"/>
        <v>177</v>
      </c>
    </row>
    <row r="33" spans="1:29" s="77" customFormat="1" ht="37.5">
      <c r="A33"/>
      <c r="B33" s="146"/>
      <c r="C33" s="144"/>
      <c r="D33" s="147"/>
      <c r="E33" s="144"/>
      <c r="F33" s="148">
        <v>124</v>
      </c>
      <c r="G33" s="153" t="s">
        <v>81</v>
      </c>
      <c r="H33" s="141">
        <f t="shared" si="4"/>
        <v>1793</v>
      </c>
      <c r="I33" s="141">
        <f t="shared" ref="I33:T33" si="9">I38+I44+I49</f>
        <v>151</v>
      </c>
      <c r="J33" s="141">
        <f t="shared" si="9"/>
        <v>151</v>
      </c>
      <c r="K33" s="141">
        <f t="shared" si="9"/>
        <v>155</v>
      </c>
      <c r="L33" s="141">
        <f t="shared" si="9"/>
        <v>152</v>
      </c>
      <c r="M33" s="141">
        <f t="shared" si="9"/>
        <v>227</v>
      </c>
      <c r="N33" s="141">
        <f t="shared" si="9"/>
        <v>120</v>
      </c>
      <c r="O33" s="141">
        <f t="shared" si="9"/>
        <v>19</v>
      </c>
      <c r="P33" s="141">
        <f t="shared" si="9"/>
        <v>146</v>
      </c>
      <c r="Q33" s="141">
        <f t="shared" si="9"/>
        <v>168</v>
      </c>
      <c r="R33" s="141">
        <f t="shared" si="9"/>
        <v>168</v>
      </c>
      <c r="S33" s="141">
        <f t="shared" si="9"/>
        <v>168</v>
      </c>
      <c r="T33" s="141">
        <f t="shared" si="9"/>
        <v>168</v>
      </c>
      <c r="U33" s="141">
        <f t="shared" si="7"/>
        <v>106</v>
      </c>
      <c r="V33" s="141">
        <f t="shared" si="7"/>
        <v>107</v>
      </c>
      <c r="X33"/>
      <c r="Y33"/>
      <c r="Z33"/>
      <c r="AA33"/>
      <c r="AB33"/>
      <c r="AC33" s="8"/>
    </row>
    <row r="34" spans="1:29" s="77" customFormat="1" ht="56.25">
      <c r="A34"/>
      <c r="B34" s="130" t="s">
        <v>133</v>
      </c>
      <c r="C34" s="133"/>
      <c r="D34" s="137" t="s">
        <v>136</v>
      </c>
      <c r="E34" s="137" t="s">
        <v>78</v>
      </c>
      <c r="F34" s="138"/>
      <c r="G34" s="166" t="s">
        <v>130</v>
      </c>
      <c r="H34" s="187">
        <f>H35+H36+H37+H38</f>
        <v>33765</v>
      </c>
      <c r="I34" s="136">
        <f>I35+I36+I37+I38</f>
        <v>2641</v>
      </c>
      <c r="J34" s="136">
        <f t="shared" ref="J34:Q34" si="10">J35+J36+J37+J38</f>
        <v>2641</v>
      </c>
      <c r="K34" s="136">
        <f t="shared" si="10"/>
        <v>2641</v>
      </c>
      <c r="L34" s="136">
        <f t="shared" si="10"/>
        <v>2641</v>
      </c>
      <c r="M34" s="136">
        <f t="shared" si="10"/>
        <v>4507</v>
      </c>
      <c r="N34" s="136">
        <f t="shared" si="10"/>
        <v>2275</v>
      </c>
      <c r="O34" s="136">
        <f t="shared" si="10"/>
        <v>602</v>
      </c>
      <c r="P34" s="136">
        <f t="shared" si="10"/>
        <v>2641</v>
      </c>
      <c r="Q34" s="187">
        <f t="shared" si="10"/>
        <v>3294</v>
      </c>
      <c r="R34" s="187">
        <f>R35+R36+R37+R38</f>
        <v>3294</v>
      </c>
      <c r="S34" s="187">
        <f>S35+S36+S37+S38</f>
        <v>3294</v>
      </c>
      <c r="T34" s="187">
        <f>T35+T36+T37+T38</f>
        <v>3294</v>
      </c>
      <c r="U34" s="141"/>
      <c r="V34" s="141"/>
      <c r="X34"/>
      <c r="Y34"/>
      <c r="Z34"/>
      <c r="AA34"/>
      <c r="AB34"/>
      <c r="AC34" s="8"/>
    </row>
    <row r="35" spans="1:29" s="77" customFormat="1" ht="18.75">
      <c r="A35"/>
      <c r="B35" s="146"/>
      <c r="C35" s="144"/>
      <c r="D35" s="144"/>
      <c r="E35" s="144"/>
      <c r="F35" s="148">
        <v>111</v>
      </c>
      <c r="G35" s="156" t="s">
        <v>32</v>
      </c>
      <c r="H35" s="141">
        <f>SUM(I35:T35)</f>
        <v>30550</v>
      </c>
      <c r="I35" s="144">
        <v>2390</v>
      </c>
      <c r="J35" s="144">
        <v>2390</v>
      </c>
      <c r="K35" s="144">
        <v>2390</v>
      </c>
      <c r="L35" s="144">
        <v>2390</v>
      </c>
      <c r="M35" s="145">
        <v>4077</v>
      </c>
      <c r="N35" s="145">
        <v>2058</v>
      </c>
      <c r="O35" s="145">
        <v>545</v>
      </c>
      <c r="P35" s="145">
        <v>2390</v>
      </c>
      <c r="Q35" s="188">
        <v>2980</v>
      </c>
      <c r="R35" s="188">
        <v>2980</v>
      </c>
      <c r="S35" s="188">
        <v>2980</v>
      </c>
      <c r="T35" s="188">
        <v>2980</v>
      </c>
      <c r="U35" s="141"/>
      <c r="V35" s="141"/>
      <c r="X35"/>
      <c r="Y35"/>
      <c r="Z35"/>
      <c r="AA35"/>
      <c r="AB35"/>
      <c r="AC35" s="8"/>
    </row>
    <row r="36" spans="1:29" s="77" customFormat="1" ht="18.75">
      <c r="A36"/>
      <c r="B36" s="146"/>
      <c r="C36" s="144"/>
      <c r="D36" s="144"/>
      <c r="E36" s="144"/>
      <c r="F36" s="148">
        <v>121</v>
      </c>
      <c r="G36" s="156" t="s">
        <v>34</v>
      </c>
      <c r="H36" s="141">
        <f>SUM(I36:T36)</f>
        <v>1645</v>
      </c>
      <c r="I36" s="144">
        <v>129</v>
      </c>
      <c r="J36" s="144">
        <v>129</v>
      </c>
      <c r="K36" s="144">
        <v>129</v>
      </c>
      <c r="L36" s="144">
        <v>129</v>
      </c>
      <c r="M36" s="144">
        <v>220</v>
      </c>
      <c r="N36" s="144">
        <v>111</v>
      </c>
      <c r="O36" s="144">
        <v>29</v>
      </c>
      <c r="P36" s="145">
        <v>129</v>
      </c>
      <c r="Q36" s="188">
        <v>160</v>
      </c>
      <c r="R36" s="188">
        <v>160</v>
      </c>
      <c r="S36" s="188">
        <v>160</v>
      </c>
      <c r="T36" s="188">
        <v>160</v>
      </c>
      <c r="U36" s="141">
        <f>U56</f>
        <v>0</v>
      </c>
      <c r="V36" s="141">
        <f>V56</f>
        <v>0</v>
      </c>
      <c r="X36"/>
      <c r="Y36"/>
      <c r="Z36"/>
      <c r="AA36"/>
      <c r="AB36"/>
      <c r="AC36" s="8"/>
    </row>
    <row r="37" spans="1:29" s="77" customFormat="1" ht="37.5">
      <c r="A37"/>
      <c r="B37" s="146"/>
      <c r="C37" s="144"/>
      <c r="D37" s="144"/>
      <c r="E37" s="144"/>
      <c r="F37" s="148">
        <v>122</v>
      </c>
      <c r="G37" s="156" t="s">
        <v>80</v>
      </c>
      <c r="H37" s="141">
        <f>SUM(I37:T37)</f>
        <v>961</v>
      </c>
      <c r="I37" s="144">
        <v>75</v>
      </c>
      <c r="J37" s="144">
        <v>75</v>
      </c>
      <c r="K37" s="144">
        <v>75</v>
      </c>
      <c r="L37" s="144">
        <v>75</v>
      </c>
      <c r="M37" s="144">
        <v>128</v>
      </c>
      <c r="N37" s="144">
        <v>65</v>
      </c>
      <c r="O37" s="144">
        <v>17</v>
      </c>
      <c r="P37" s="145">
        <v>75</v>
      </c>
      <c r="Q37" s="188">
        <v>94</v>
      </c>
      <c r="R37" s="188">
        <v>94</v>
      </c>
      <c r="S37" s="188">
        <v>94</v>
      </c>
      <c r="T37" s="188">
        <v>94</v>
      </c>
      <c r="U37" s="144">
        <f>U57</f>
        <v>0</v>
      </c>
      <c r="V37" s="144">
        <f>V57</f>
        <v>0</v>
      </c>
      <c r="X37"/>
      <c r="Y37"/>
      <c r="Z37"/>
      <c r="AA37"/>
      <c r="AB37"/>
      <c r="AC37" s="8"/>
    </row>
    <row r="38" spans="1:29" s="77" customFormat="1" ht="37.5">
      <c r="A38"/>
      <c r="B38" s="146"/>
      <c r="C38" s="144"/>
      <c r="D38" s="144"/>
      <c r="E38" s="144"/>
      <c r="F38" s="148">
        <v>124</v>
      </c>
      <c r="G38" s="153" t="s">
        <v>81</v>
      </c>
      <c r="H38" s="141">
        <f>SUM(I38:T38)</f>
        <v>609</v>
      </c>
      <c r="I38" s="144">
        <v>47</v>
      </c>
      <c r="J38" s="144">
        <v>47</v>
      </c>
      <c r="K38" s="144">
        <v>47</v>
      </c>
      <c r="L38" s="144">
        <v>47</v>
      </c>
      <c r="M38" s="144">
        <v>82</v>
      </c>
      <c r="N38" s="144">
        <v>41</v>
      </c>
      <c r="O38" s="144">
        <v>11</v>
      </c>
      <c r="P38" s="145">
        <v>47</v>
      </c>
      <c r="Q38" s="188">
        <v>60</v>
      </c>
      <c r="R38" s="188">
        <v>60</v>
      </c>
      <c r="S38" s="188">
        <v>60</v>
      </c>
      <c r="T38" s="188">
        <v>60</v>
      </c>
      <c r="U38"/>
      <c r="V38"/>
      <c r="X38"/>
      <c r="Y38"/>
      <c r="Z38"/>
      <c r="AA38"/>
      <c r="AB38"/>
      <c r="AC38" s="8"/>
    </row>
    <row r="39" spans="1:29" s="77" customFormat="1" ht="37.5">
      <c r="A39"/>
      <c r="B39" s="186">
        <v>0.25</v>
      </c>
      <c r="C39" s="133"/>
      <c r="D39" s="137" t="s">
        <v>136</v>
      </c>
      <c r="E39" s="137" t="s">
        <v>78</v>
      </c>
      <c r="F39" s="138"/>
      <c r="G39" s="134" t="s">
        <v>131</v>
      </c>
      <c r="H39" s="187">
        <f>H40+H42+H43+H44+H41</f>
        <v>68830</v>
      </c>
      <c r="I39" s="187">
        <f t="shared" ref="I39:T39" si="11">I40+I42+I43+I44+I41</f>
        <v>5761</v>
      </c>
      <c r="J39" s="187">
        <f t="shared" si="11"/>
        <v>5762</v>
      </c>
      <c r="K39" s="187">
        <f t="shared" si="11"/>
        <v>5760</v>
      </c>
      <c r="L39" s="187">
        <f t="shared" si="11"/>
        <v>5759</v>
      </c>
      <c r="M39" s="139">
        <f t="shared" si="11"/>
        <v>11783</v>
      </c>
      <c r="N39" s="187">
        <f t="shared" si="11"/>
        <v>4895</v>
      </c>
      <c r="O39" s="187">
        <f t="shared" si="11"/>
        <v>569</v>
      </c>
      <c r="P39" s="187">
        <f t="shared" si="11"/>
        <v>5503</v>
      </c>
      <c r="Q39" s="187">
        <f t="shared" si="11"/>
        <v>5758</v>
      </c>
      <c r="R39" s="187">
        <f t="shared" si="11"/>
        <v>5759</v>
      </c>
      <c r="S39" s="187">
        <f t="shared" si="11"/>
        <v>5759</v>
      </c>
      <c r="T39" s="187">
        <f t="shared" si="11"/>
        <v>5762</v>
      </c>
      <c r="U39" s="145">
        <v>636</v>
      </c>
      <c r="V39" s="145">
        <v>636</v>
      </c>
      <c r="X39"/>
      <c r="Y39"/>
      <c r="Z39"/>
      <c r="AA39"/>
      <c r="AB39"/>
      <c r="AC39" s="8"/>
    </row>
    <row r="40" spans="1:29" s="77" customFormat="1" ht="18.75">
      <c r="A40"/>
      <c r="B40" s="146"/>
      <c r="C40" s="144"/>
      <c r="D40" s="144"/>
      <c r="E40" s="144"/>
      <c r="F40" s="148">
        <v>111</v>
      </c>
      <c r="G40" s="156" t="s">
        <v>32</v>
      </c>
      <c r="H40" s="141">
        <f>I40+J40+K40+L40+M40+N40+O40+P40+Q40+R40+S40+T40</f>
        <v>58092</v>
      </c>
      <c r="I40" s="141">
        <v>5215</v>
      </c>
      <c r="J40" s="141">
        <v>5215</v>
      </c>
      <c r="K40" s="141">
        <v>5212</v>
      </c>
      <c r="L40" s="141">
        <v>5212</v>
      </c>
      <c r="M40" s="141">
        <v>7127</v>
      </c>
      <c r="N40" s="141">
        <v>3925</v>
      </c>
      <c r="O40" s="142">
        <v>411</v>
      </c>
      <c r="P40" s="189">
        <v>4925</v>
      </c>
      <c r="Q40" s="188">
        <v>5211</v>
      </c>
      <c r="R40" s="188">
        <v>5212</v>
      </c>
      <c r="S40" s="188">
        <v>5212</v>
      </c>
      <c r="T40" s="188">
        <v>5215</v>
      </c>
      <c r="U40" s="188">
        <v>181</v>
      </c>
      <c r="V40" s="188">
        <v>181</v>
      </c>
      <c r="X40"/>
      <c r="Y40"/>
      <c r="Z40"/>
      <c r="AA40"/>
      <c r="AB40"/>
      <c r="AC40" s="8"/>
    </row>
    <row r="41" spans="1:29" s="77" customFormat="1" ht="18.75">
      <c r="A41"/>
      <c r="B41" s="146"/>
      <c r="C41" s="144"/>
      <c r="D41" s="144"/>
      <c r="E41" s="144"/>
      <c r="F41" s="148">
        <v>113</v>
      </c>
      <c r="G41" s="140" t="s">
        <v>33</v>
      </c>
      <c r="H41" s="141">
        <f>I41+J41+K41+L41+M41+N41+O41+P41+Q41+R41+S41+T41</f>
        <v>4636</v>
      </c>
      <c r="I41" s="141"/>
      <c r="J41" s="141"/>
      <c r="K41" s="141"/>
      <c r="L41" s="141"/>
      <c r="M41" s="141">
        <v>3904</v>
      </c>
      <c r="N41" s="141">
        <v>557</v>
      </c>
      <c r="O41" s="142">
        <v>115</v>
      </c>
      <c r="P41" s="189">
        <v>60</v>
      </c>
      <c r="Q41" s="188"/>
      <c r="R41" s="189"/>
      <c r="S41" s="188"/>
      <c r="T41" s="188"/>
      <c r="U41" s="188">
        <v>102</v>
      </c>
      <c r="V41" s="188">
        <v>102</v>
      </c>
      <c r="X41"/>
      <c r="Y41"/>
      <c r="Z41"/>
      <c r="AA41"/>
      <c r="AB41"/>
      <c r="AC41" s="8"/>
    </row>
    <row r="42" spans="1:29" s="77" customFormat="1" ht="18.75">
      <c r="A42"/>
      <c r="B42" s="146"/>
      <c r="C42" s="144"/>
      <c r="D42" s="144"/>
      <c r="E42" s="144"/>
      <c r="F42" s="148">
        <v>121</v>
      </c>
      <c r="G42" s="156" t="s">
        <v>34</v>
      </c>
      <c r="H42" s="141">
        <f>I42+J42+K42+L42+M42+N42+O42+P42+Q42+R42+S42+T42</f>
        <v>3122</v>
      </c>
      <c r="I42" s="141">
        <v>280</v>
      </c>
      <c r="J42" s="141">
        <v>280</v>
      </c>
      <c r="K42" s="141">
        <v>280</v>
      </c>
      <c r="L42" s="141">
        <v>280</v>
      </c>
      <c r="M42" s="141">
        <v>384</v>
      </c>
      <c r="N42" s="141">
        <v>211</v>
      </c>
      <c r="O42" s="142">
        <v>22</v>
      </c>
      <c r="P42" s="189">
        <v>265</v>
      </c>
      <c r="Q42" s="188">
        <v>280</v>
      </c>
      <c r="R42" s="188">
        <v>280</v>
      </c>
      <c r="S42" s="188">
        <v>280</v>
      </c>
      <c r="T42" s="188">
        <v>280</v>
      </c>
      <c r="U42" s="188">
        <v>58</v>
      </c>
      <c r="V42" s="188">
        <v>58</v>
      </c>
      <c r="X42"/>
      <c r="Y42"/>
      <c r="Z42"/>
      <c r="AA42"/>
      <c r="AB42"/>
      <c r="AC42" s="8"/>
    </row>
    <row r="43" spans="1:29" s="77" customFormat="1" ht="37.5">
      <c r="A43"/>
      <c r="B43" s="146"/>
      <c r="C43" s="144"/>
      <c r="D43" s="144"/>
      <c r="E43" s="144"/>
      <c r="F43" s="148">
        <v>122</v>
      </c>
      <c r="G43" s="156" t="s">
        <v>80</v>
      </c>
      <c r="H43" s="144">
        <f>I43+J43+K43+L43+M43+N43+O43+P43+Q43+R43+S43+T43</f>
        <v>1820</v>
      </c>
      <c r="I43" s="144">
        <v>162</v>
      </c>
      <c r="J43" s="144">
        <v>163</v>
      </c>
      <c r="K43" s="144">
        <v>163</v>
      </c>
      <c r="L43" s="144">
        <v>163</v>
      </c>
      <c r="M43" s="144">
        <v>225</v>
      </c>
      <c r="N43" s="144">
        <v>124</v>
      </c>
      <c r="O43" s="133">
        <v>13</v>
      </c>
      <c r="P43" s="133">
        <v>155</v>
      </c>
      <c r="Q43" s="141">
        <v>163</v>
      </c>
      <c r="R43" s="144">
        <v>163</v>
      </c>
      <c r="S43" s="144">
        <v>163</v>
      </c>
      <c r="T43" s="144">
        <v>163</v>
      </c>
      <c r="U43"/>
      <c r="V43"/>
      <c r="X43"/>
      <c r="Y43"/>
      <c r="Z43"/>
      <c r="AA43"/>
      <c r="AB43"/>
      <c r="AC43" s="8"/>
    </row>
    <row r="44" spans="1:29" s="77" customFormat="1" ht="37.5">
      <c r="A44"/>
      <c r="B44" s="146"/>
      <c r="C44" s="144"/>
      <c r="D44" s="144"/>
      <c r="E44" s="144"/>
      <c r="F44" s="148">
        <v>124</v>
      </c>
      <c r="G44" s="153" t="s">
        <v>81</v>
      </c>
      <c r="H44" s="144">
        <f>I44+J44+K44+L44+M44+N44+O44+P44+Q44+R44+S44+T44</f>
        <v>1160</v>
      </c>
      <c r="I44" s="144">
        <v>104</v>
      </c>
      <c r="J44" s="144">
        <v>104</v>
      </c>
      <c r="K44" s="144">
        <v>105</v>
      </c>
      <c r="L44" s="144">
        <v>104</v>
      </c>
      <c r="M44" s="144">
        <v>143</v>
      </c>
      <c r="N44" s="144">
        <v>78</v>
      </c>
      <c r="O44" s="133">
        <v>8</v>
      </c>
      <c r="P44" s="133">
        <v>98</v>
      </c>
      <c r="Q44" s="141">
        <v>104</v>
      </c>
      <c r="R44" s="141">
        <v>104</v>
      </c>
      <c r="S44" s="141">
        <v>104</v>
      </c>
      <c r="T44" s="141">
        <v>104</v>
      </c>
      <c r="U44" s="188">
        <v>4810</v>
      </c>
      <c r="V44" s="188">
        <v>4810</v>
      </c>
      <c r="X44"/>
      <c r="Y44"/>
      <c r="Z44"/>
      <c r="AA44"/>
      <c r="AB44"/>
      <c r="AC44" s="8"/>
    </row>
    <row r="45" spans="1:29" s="77" customFormat="1" ht="56.25">
      <c r="A45"/>
      <c r="B45" s="131" t="s">
        <v>137</v>
      </c>
      <c r="C45" s="144"/>
      <c r="D45" s="137" t="s">
        <v>136</v>
      </c>
      <c r="E45" s="137" t="s">
        <v>78</v>
      </c>
      <c r="F45" s="148"/>
      <c r="G45" s="149" t="s">
        <v>95</v>
      </c>
      <c r="H45" s="187">
        <f>H46+H47+H48+H49</f>
        <v>1403</v>
      </c>
      <c r="I45" s="136">
        <f t="shared" ref="I45:T45" si="12">I46+I47+I48+I49</f>
        <v>0</v>
      </c>
      <c r="J45" s="136">
        <f t="shared" si="12"/>
        <v>0</v>
      </c>
      <c r="K45" s="136">
        <f t="shared" si="12"/>
        <v>174</v>
      </c>
      <c r="L45" s="136">
        <f t="shared" si="12"/>
        <v>58</v>
      </c>
      <c r="M45" s="136">
        <f t="shared" si="12"/>
        <v>103</v>
      </c>
      <c r="N45" s="136">
        <f t="shared" si="12"/>
        <v>46</v>
      </c>
      <c r="O45" s="136">
        <f t="shared" si="12"/>
        <v>0</v>
      </c>
      <c r="P45" s="136">
        <f t="shared" si="12"/>
        <v>58</v>
      </c>
      <c r="Q45" s="187">
        <f t="shared" si="12"/>
        <v>241</v>
      </c>
      <c r="R45" s="187">
        <f t="shared" si="12"/>
        <v>241</v>
      </c>
      <c r="S45" s="187">
        <f t="shared" si="12"/>
        <v>241</v>
      </c>
      <c r="T45" s="187">
        <f t="shared" si="12"/>
        <v>241</v>
      </c>
      <c r="U45"/>
      <c r="V45"/>
      <c r="X45"/>
      <c r="Y45"/>
      <c r="Z45"/>
      <c r="AA45"/>
      <c r="AB45"/>
      <c r="AC45" s="8"/>
    </row>
    <row r="46" spans="1:29" s="77" customFormat="1" ht="18.75">
      <c r="A46"/>
      <c r="B46" s="146"/>
      <c r="C46" s="144"/>
      <c r="D46" s="144"/>
      <c r="E46" s="144"/>
      <c r="F46" s="148">
        <v>111</v>
      </c>
      <c r="G46" s="156" t="s">
        <v>32</v>
      </c>
      <c r="H46" s="141">
        <f>I46+J46+K46+L46+M46+N46+O46+P46+Q46+R46+S46+T46</f>
        <v>1270</v>
      </c>
      <c r="I46" s="144"/>
      <c r="J46" s="144"/>
      <c r="K46" s="144">
        <v>159</v>
      </c>
      <c r="L46" s="144">
        <v>53</v>
      </c>
      <c r="M46" s="144">
        <v>92</v>
      </c>
      <c r="N46" s="144">
        <v>41</v>
      </c>
      <c r="O46" s="144"/>
      <c r="P46" s="144">
        <v>53</v>
      </c>
      <c r="Q46" s="141">
        <v>218</v>
      </c>
      <c r="R46" s="141">
        <v>218</v>
      </c>
      <c r="S46" s="141">
        <v>218</v>
      </c>
      <c r="T46" s="141">
        <v>218</v>
      </c>
      <c r="U46" s="145">
        <v>347</v>
      </c>
      <c r="V46" s="145">
        <v>347</v>
      </c>
      <c r="X46"/>
      <c r="Y46"/>
      <c r="Z46"/>
      <c r="AA46"/>
      <c r="AB46"/>
      <c r="AC46" s="8"/>
    </row>
    <row r="47" spans="1:29" s="77" customFormat="1" ht="18.75">
      <c r="A47"/>
      <c r="B47" s="146"/>
      <c r="C47" s="144"/>
      <c r="D47" s="144"/>
      <c r="E47" s="144"/>
      <c r="F47" s="148">
        <v>121</v>
      </c>
      <c r="G47" s="156" t="s">
        <v>34</v>
      </c>
      <c r="H47" s="141">
        <f>I47+J47+K47+L47+M47+N47+O47+P47+Q47+R47+S47+T47</f>
        <v>71</v>
      </c>
      <c r="I47" s="144"/>
      <c r="J47" s="144"/>
      <c r="K47" s="144">
        <v>9</v>
      </c>
      <c r="L47" s="144">
        <v>3</v>
      </c>
      <c r="M47" s="144">
        <v>6</v>
      </c>
      <c r="N47" s="144">
        <v>2</v>
      </c>
      <c r="O47" s="144"/>
      <c r="P47" s="144">
        <v>3</v>
      </c>
      <c r="Q47" s="141">
        <v>12</v>
      </c>
      <c r="R47" s="141">
        <v>12</v>
      </c>
      <c r="S47" s="141">
        <v>12</v>
      </c>
      <c r="T47" s="141">
        <v>12</v>
      </c>
      <c r="U47" s="144">
        <v>75</v>
      </c>
      <c r="V47" s="144">
        <v>75</v>
      </c>
      <c r="X47"/>
      <c r="Y47"/>
      <c r="Z47"/>
      <c r="AA47"/>
      <c r="AB47"/>
      <c r="AC47" s="8"/>
    </row>
    <row r="48" spans="1:29" s="77" customFormat="1" ht="37.5">
      <c r="A48"/>
      <c r="B48" s="146"/>
      <c r="C48" s="144"/>
      <c r="D48" s="144"/>
      <c r="E48" s="144"/>
      <c r="F48" s="148">
        <v>122</v>
      </c>
      <c r="G48" s="156" t="s">
        <v>80</v>
      </c>
      <c r="H48" s="141">
        <f>I48+J48+K48+L48+M48+N48+O48+P48+Q48+R48+S48+T48</f>
        <v>38</v>
      </c>
      <c r="I48" s="144"/>
      <c r="J48" s="144"/>
      <c r="K48" s="144">
        <v>3</v>
      </c>
      <c r="L48" s="144">
        <v>1</v>
      </c>
      <c r="M48" s="144">
        <v>3</v>
      </c>
      <c r="N48" s="144">
        <v>2</v>
      </c>
      <c r="O48" s="144"/>
      <c r="P48" s="144">
        <v>1</v>
      </c>
      <c r="Q48" s="141">
        <v>7</v>
      </c>
      <c r="R48" s="141">
        <v>7</v>
      </c>
      <c r="S48" s="141">
        <v>7</v>
      </c>
      <c r="T48" s="141">
        <v>7</v>
      </c>
      <c r="U48" s="141">
        <v>48</v>
      </c>
      <c r="V48" s="141">
        <v>48</v>
      </c>
      <c r="X48"/>
      <c r="Y48"/>
      <c r="Z48"/>
      <c r="AA48"/>
      <c r="AB48"/>
      <c r="AC48" s="8"/>
    </row>
    <row r="49" spans="1:29" s="77" customFormat="1" ht="37.5">
      <c r="A49"/>
      <c r="B49" s="146"/>
      <c r="C49" s="144"/>
      <c r="D49" s="144"/>
      <c r="E49" s="144"/>
      <c r="F49" s="148">
        <v>124</v>
      </c>
      <c r="G49" s="153" t="s">
        <v>81</v>
      </c>
      <c r="H49" s="141">
        <f>I49+J49+K49+L49+M49+N49+O49+P49+Q49+R49+S49+T49</f>
        <v>24</v>
      </c>
      <c r="I49" s="144"/>
      <c r="J49" s="144"/>
      <c r="K49" s="144">
        <v>3</v>
      </c>
      <c r="L49" s="144">
        <v>1</v>
      </c>
      <c r="M49" s="144">
        <v>2</v>
      </c>
      <c r="N49" s="144">
        <v>1</v>
      </c>
      <c r="O49" s="144"/>
      <c r="P49" s="144">
        <v>1</v>
      </c>
      <c r="Q49" s="144">
        <v>4</v>
      </c>
      <c r="R49" s="144">
        <v>4</v>
      </c>
      <c r="S49" s="144">
        <v>4</v>
      </c>
      <c r="T49" s="144">
        <v>4</v>
      </c>
      <c r="U49"/>
      <c r="V49"/>
      <c r="X49"/>
      <c r="Y49"/>
      <c r="Z49"/>
      <c r="AA49"/>
      <c r="AB49"/>
      <c r="AC49" s="8"/>
    </row>
    <row r="50" spans="1:29" s="77" customFormat="1" ht="43.5" customHeight="1">
      <c r="A50"/>
      <c r="B50" s="146"/>
      <c r="C50" s="144"/>
      <c r="D50" s="147" t="s">
        <v>136</v>
      </c>
      <c r="E50" s="147" t="s">
        <v>30</v>
      </c>
      <c r="F50" s="148"/>
      <c r="G50" s="149" t="s">
        <v>31</v>
      </c>
      <c r="H50" s="139">
        <f t="shared" ref="H50:T50" si="13">H51+H52+H53+H54+H55+H56+H57+H58+H59+H60+H61+H62+H63</f>
        <v>202004</v>
      </c>
      <c r="I50" s="139">
        <f t="shared" si="13"/>
        <v>20918</v>
      </c>
      <c r="J50" s="139">
        <f t="shared" si="13"/>
        <v>26470</v>
      </c>
      <c r="K50" s="139">
        <f t="shared" si="13"/>
        <v>28927</v>
      </c>
      <c r="L50" s="139">
        <f t="shared" si="13"/>
        <v>25145</v>
      </c>
      <c r="M50" s="139">
        <f t="shared" si="13"/>
        <v>46539</v>
      </c>
      <c r="N50" s="139">
        <f t="shared" si="13"/>
        <v>23287</v>
      </c>
      <c r="O50" s="139">
        <f t="shared" si="13"/>
        <v>8371</v>
      </c>
      <c r="P50" s="139">
        <f t="shared" si="13"/>
        <v>4596</v>
      </c>
      <c r="Q50" s="139">
        <f t="shared" si="13"/>
        <v>3966</v>
      </c>
      <c r="R50" s="139">
        <f t="shared" si="13"/>
        <v>4115</v>
      </c>
      <c r="S50" s="139">
        <f t="shared" si="13"/>
        <v>4440</v>
      </c>
      <c r="T50" s="139">
        <f t="shared" si="13"/>
        <v>5230</v>
      </c>
      <c r="U50" s="144">
        <v>63</v>
      </c>
      <c r="V50" s="144">
        <v>63</v>
      </c>
      <c r="X50"/>
      <c r="Y50"/>
      <c r="Z50"/>
      <c r="AA50"/>
      <c r="AB50"/>
      <c r="AC50" s="8"/>
    </row>
    <row r="51" spans="1:29" s="77" customFormat="1" ht="18.75">
      <c r="A51"/>
      <c r="B51" s="146"/>
      <c r="C51" s="144"/>
      <c r="D51" s="152"/>
      <c r="E51" s="144"/>
      <c r="F51" s="144">
        <v>111</v>
      </c>
      <c r="G51" s="156" t="s">
        <v>32</v>
      </c>
      <c r="H51" s="141">
        <f t="shared" ref="H51:H54" si="14">I51+J51+K51+L51+M51+N51+O51+P51+Q51+R51+S51+T51</f>
        <v>128021</v>
      </c>
      <c r="I51" s="144">
        <v>18923</v>
      </c>
      <c r="J51" s="144">
        <v>18923</v>
      </c>
      <c r="K51" s="144">
        <v>18924</v>
      </c>
      <c r="L51" s="144">
        <v>18924</v>
      </c>
      <c r="M51" s="144">
        <v>30596</v>
      </c>
      <c r="N51" s="144">
        <v>16589</v>
      </c>
      <c r="O51" s="144">
        <v>5142</v>
      </c>
      <c r="P51" s="144"/>
      <c r="Q51" s="141"/>
      <c r="R51" s="144"/>
      <c r="S51" s="144"/>
      <c r="T51" s="144"/>
      <c r="U51" s="141"/>
      <c r="V51" s="141">
        <v>1</v>
      </c>
      <c r="X51"/>
      <c r="Y51"/>
      <c r="Z51"/>
      <c r="AA51"/>
      <c r="AB51"/>
      <c r="AC51" s="8"/>
    </row>
    <row r="52" spans="1:29" s="77" customFormat="1" ht="18.75">
      <c r="A52"/>
      <c r="B52" s="136"/>
      <c r="C52" s="133"/>
      <c r="D52" s="150"/>
      <c r="E52" s="133"/>
      <c r="F52" s="133">
        <v>113</v>
      </c>
      <c r="G52" s="140" t="s">
        <v>33</v>
      </c>
      <c r="H52" s="133">
        <f t="shared" si="14"/>
        <v>9242</v>
      </c>
      <c r="I52" s="133"/>
      <c r="J52" s="133"/>
      <c r="K52" s="144"/>
      <c r="L52" s="144"/>
      <c r="M52" s="144">
        <v>8110</v>
      </c>
      <c r="N52" s="144">
        <v>970</v>
      </c>
      <c r="O52" s="144">
        <v>162</v>
      </c>
      <c r="P52" s="144"/>
      <c r="Q52" s="144"/>
      <c r="R52" s="133"/>
      <c r="S52" s="144"/>
      <c r="T52" s="133"/>
      <c r="U52"/>
      <c r="V52"/>
      <c r="X52"/>
      <c r="Y52"/>
      <c r="Z52"/>
      <c r="AA52"/>
      <c r="AB52"/>
      <c r="AC52" s="8"/>
    </row>
    <row r="53" spans="1:29" s="77" customFormat="1" ht="18.75">
      <c r="A53"/>
      <c r="B53" s="151"/>
      <c r="C53" s="133"/>
      <c r="D53" s="150"/>
      <c r="E53" s="133"/>
      <c r="F53" s="133">
        <v>121</v>
      </c>
      <c r="G53" s="140" t="s">
        <v>34</v>
      </c>
      <c r="H53" s="142">
        <f t="shared" si="14"/>
        <v>6913</v>
      </c>
      <c r="I53" s="142">
        <v>1021</v>
      </c>
      <c r="J53" s="142">
        <v>1034</v>
      </c>
      <c r="K53" s="142">
        <v>1026</v>
      </c>
      <c r="L53" s="141">
        <v>1020</v>
      </c>
      <c r="M53" s="141">
        <v>1650</v>
      </c>
      <c r="N53" s="141">
        <v>906</v>
      </c>
      <c r="O53" s="141">
        <v>256</v>
      </c>
      <c r="P53" s="141"/>
      <c r="Q53" s="141"/>
      <c r="R53" s="141"/>
      <c r="S53" s="141"/>
      <c r="T53" s="141"/>
      <c r="U53" s="144"/>
      <c r="V53" s="144">
        <v>1</v>
      </c>
      <c r="X53"/>
      <c r="Y53"/>
      <c r="Z53"/>
      <c r="AA53"/>
      <c r="AB53"/>
      <c r="AC53" s="8"/>
    </row>
    <row r="54" spans="1:29" s="77" customFormat="1" ht="37.5">
      <c r="A54"/>
      <c r="B54" s="151"/>
      <c r="C54" s="133"/>
      <c r="D54" s="150"/>
      <c r="E54" s="133"/>
      <c r="F54" s="133">
        <v>122</v>
      </c>
      <c r="G54" s="140" t="s">
        <v>35</v>
      </c>
      <c r="H54" s="142">
        <f t="shared" si="14"/>
        <v>4032</v>
      </c>
      <c r="I54" s="142">
        <v>596</v>
      </c>
      <c r="J54" s="142">
        <v>596</v>
      </c>
      <c r="K54" s="142">
        <v>596</v>
      </c>
      <c r="L54" s="141">
        <v>596</v>
      </c>
      <c r="M54" s="141">
        <v>963</v>
      </c>
      <c r="N54" s="141">
        <v>523</v>
      </c>
      <c r="O54" s="141">
        <v>162</v>
      </c>
      <c r="P54" s="141"/>
      <c r="Q54" s="141"/>
      <c r="R54" s="141"/>
      <c r="S54" s="141"/>
      <c r="T54" s="141"/>
      <c r="U54" s="187"/>
      <c r="V54" s="187" t="e">
        <f>V56+V57+#REF!+V55</f>
        <v>#REF!</v>
      </c>
      <c r="X54"/>
      <c r="Y54"/>
      <c r="Z54"/>
      <c r="AA54"/>
      <c r="AB54"/>
      <c r="AC54" s="8"/>
    </row>
    <row r="55" spans="1:29" s="77" customFormat="1" ht="37.5">
      <c r="A55"/>
      <c r="B55" s="136"/>
      <c r="C55" s="133"/>
      <c r="D55" s="150"/>
      <c r="E55" s="133"/>
      <c r="F55" s="133">
        <v>124</v>
      </c>
      <c r="G55" s="143" t="s">
        <v>81</v>
      </c>
      <c r="H55" s="142">
        <f>I55+J55+K55+L55+M55+N55+O55+P55+Q55+R55+S55+T55</f>
        <v>2560</v>
      </c>
      <c r="I55" s="142">
        <v>378</v>
      </c>
      <c r="J55" s="142">
        <v>378</v>
      </c>
      <c r="K55" s="142">
        <v>378</v>
      </c>
      <c r="L55" s="141">
        <v>379</v>
      </c>
      <c r="M55" s="141">
        <v>612</v>
      </c>
      <c r="N55" s="141">
        <v>332</v>
      </c>
      <c r="O55" s="141">
        <v>103</v>
      </c>
      <c r="P55" s="141"/>
      <c r="Q55" s="141"/>
      <c r="R55" s="141"/>
      <c r="S55" s="141"/>
      <c r="T55" s="141"/>
      <c r="U55"/>
      <c r="V55"/>
      <c r="X55"/>
      <c r="Y55"/>
      <c r="Z55"/>
      <c r="AA55"/>
      <c r="AB55"/>
      <c r="AC55" s="8"/>
    </row>
    <row r="56" spans="1:29" s="77" customFormat="1" ht="18.75">
      <c r="A56"/>
      <c r="B56" s="136"/>
      <c r="C56" s="133"/>
      <c r="D56" s="150"/>
      <c r="E56" s="133"/>
      <c r="F56" s="138">
        <v>149</v>
      </c>
      <c r="G56" s="143" t="s">
        <v>36</v>
      </c>
      <c r="H56" s="142">
        <f t="shared" ref="H56:H63" si="15">I56+J56+K56+L56+M56+N56+O56+P56+Q56+R56+S56+T56</f>
        <v>4461</v>
      </c>
      <c r="I56" s="142">
        <v>0</v>
      </c>
      <c r="J56" s="142">
        <v>0</v>
      </c>
      <c r="K56" s="142">
        <v>846</v>
      </c>
      <c r="L56" s="141">
        <v>235</v>
      </c>
      <c r="M56" s="141">
        <v>1529</v>
      </c>
      <c r="N56" s="141">
        <v>1739</v>
      </c>
      <c r="O56" s="141">
        <v>0</v>
      </c>
      <c r="P56" s="141">
        <v>0</v>
      </c>
      <c r="Q56" s="141">
        <v>0</v>
      </c>
      <c r="R56" s="141">
        <v>112</v>
      </c>
      <c r="S56" s="141">
        <v>0</v>
      </c>
      <c r="T56" s="141">
        <v>0</v>
      </c>
      <c r="U56"/>
      <c r="V56"/>
      <c r="X56"/>
      <c r="Y56"/>
      <c r="Z56"/>
      <c r="AA56"/>
      <c r="AB56"/>
      <c r="AC56" s="8"/>
    </row>
    <row r="57" spans="1:29" s="77" customFormat="1" ht="18.75">
      <c r="A57"/>
      <c r="B57" s="136"/>
      <c r="C57" s="133"/>
      <c r="D57" s="150"/>
      <c r="E57" s="133"/>
      <c r="F57" s="138">
        <v>151</v>
      </c>
      <c r="G57" s="143" t="s">
        <v>61</v>
      </c>
      <c r="H57" s="142">
        <f t="shared" si="15"/>
        <v>13118</v>
      </c>
      <c r="I57" s="142"/>
      <c r="J57" s="142">
        <v>2800</v>
      </c>
      <c r="K57" s="142">
        <v>1780</v>
      </c>
      <c r="L57" s="141">
        <v>1407</v>
      </c>
      <c r="M57" s="141">
        <v>157</v>
      </c>
      <c r="N57" s="141">
        <v>400</v>
      </c>
      <c r="O57" s="141">
        <v>222</v>
      </c>
      <c r="P57" s="141">
        <v>205</v>
      </c>
      <c r="Q57" s="141">
        <v>883</v>
      </c>
      <c r="R57" s="141">
        <v>1423</v>
      </c>
      <c r="S57" s="141">
        <v>1776</v>
      </c>
      <c r="T57" s="141">
        <v>2065</v>
      </c>
      <c r="U57"/>
      <c r="V57"/>
      <c r="X57"/>
      <c r="Y57"/>
      <c r="Z57"/>
      <c r="AA57"/>
      <c r="AB57"/>
      <c r="AC57" s="8"/>
    </row>
    <row r="58" spans="1:29" s="77" customFormat="1" ht="25.5" customHeight="1">
      <c r="A58"/>
      <c r="B58" s="136"/>
      <c r="C58" s="133"/>
      <c r="D58" s="150"/>
      <c r="E58" s="133"/>
      <c r="F58" s="138">
        <v>152</v>
      </c>
      <c r="G58" s="143" t="s">
        <v>38</v>
      </c>
      <c r="H58" s="142">
        <f t="shared" si="15"/>
        <v>808</v>
      </c>
      <c r="I58" s="142"/>
      <c r="J58" s="142">
        <v>100</v>
      </c>
      <c r="K58" s="142">
        <v>70</v>
      </c>
      <c r="L58" s="141">
        <v>70</v>
      </c>
      <c r="M58" s="141">
        <v>70</v>
      </c>
      <c r="N58" s="141">
        <v>60</v>
      </c>
      <c r="O58" s="141">
        <v>58</v>
      </c>
      <c r="P58" s="141">
        <v>70</v>
      </c>
      <c r="Q58" s="141">
        <v>50</v>
      </c>
      <c r="R58" s="141">
        <v>95</v>
      </c>
      <c r="S58" s="141">
        <v>95</v>
      </c>
      <c r="T58" s="141">
        <v>70</v>
      </c>
      <c r="U58" s="139"/>
      <c r="V58" s="139">
        <f>V59+V60+V61+V62+V63+V83+V85+V86</f>
        <v>20276</v>
      </c>
      <c r="X58"/>
      <c r="Y58"/>
      <c r="Z58"/>
      <c r="AA58"/>
      <c r="AB58"/>
      <c r="AC58" s="8"/>
    </row>
    <row r="59" spans="1:29" s="77" customFormat="1" ht="18.75">
      <c r="A59"/>
      <c r="B59" s="136"/>
      <c r="C59" s="133"/>
      <c r="D59" s="150"/>
      <c r="E59" s="133"/>
      <c r="F59" s="138">
        <v>153</v>
      </c>
      <c r="G59" s="143" t="s">
        <v>62</v>
      </c>
      <c r="H59" s="142">
        <f t="shared" si="15"/>
        <v>0</v>
      </c>
      <c r="I59" s="142"/>
      <c r="J59" s="142"/>
      <c r="K59" s="142"/>
      <c r="L59" s="141"/>
      <c r="M59" s="141"/>
      <c r="N59" s="141"/>
      <c r="O59" s="141"/>
      <c r="P59" s="141"/>
      <c r="Q59" s="141"/>
      <c r="R59" s="141"/>
      <c r="S59" s="141"/>
      <c r="T59" s="141"/>
      <c r="U59" s="144"/>
      <c r="V59" s="144">
        <v>18772</v>
      </c>
      <c r="X59"/>
      <c r="Y59"/>
      <c r="Z59"/>
      <c r="AA59"/>
      <c r="AB59"/>
      <c r="AC59" s="8"/>
    </row>
    <row r="60" spans="1:29" s="77" customFormat="1" ht="18.75">
      <c r="A60"/>
      <c r="B60" s="136"/>
      <c r="C60" s="133"/>
      <c r="D60" s="150"/>
      <c r="E60" s="133"/>
      <c r="F60" s="138">
        <v>159</v>
      </c>
      <c r="G60" s="143" t="s">
        <v>29</v>
      </c>
      <c r="H60" s="142">
        <f t="shared" si="15"/>
        <v>21381</v>
      </c>
      <c r="I60" s="142">
        <v>0</v>
      </c>
      <c r="J60" s="142">
        <v>1997</v>
      </c>
      <c r="K60" s="142">
        <v>4145</v>
      </c>
      <c r="L60" s="141">
        <v>1872</v>
      </c>
      <c r="M60" s="141">
        <v>2126</v>
      </c>
      <c r="N60" s="141">
        <v>966</v>
      </c>
      <c r="O60" s="141">
        <v>1463</v>
      </c>
      <c r="P60" s="141">
        <v>290</v>
      </c>
      <c r="Q60" s="141">
        <v>2390</v>
      </c>
      <c r="R60" s="141">
        <v>1843</v>
      </c>
      <c r="S60" s="141">
        <v>1842</v>
      </c>
      <c r="T60" s="141">
        <v>2447</v>
      </c>
      <c r="U60"/>
      <c r="V60"/>
      <c r="X60"/>
      <c r="Y60"/>
      <c r="Z60"/>
      <c r="AA60"/>
      <c r="AB60"/>
      <c r="AC60" s="8"/>
    </row>
    <row r="61" spans="1:29" s="77" customFormat="1" ht="18.75">
      <c r="A61"/>
      <c r="B61" s="136"/>
      <c r="C61" s="133"/>
      <c r="D61" s="150"/>
      <c r="E61" s="133"/>
      <c r="F61" s="138">
        <v>161</v>
      </c>
      <c r="G61" s="143" t="s">
        <v>39</v>
      </c>
      <c r="H61" s="142">
        <f t="shared" si="15"/>
        <v>1350</v>
      </c>
      <c r="I61" s="142"/>
      <c r="J61" s="142">
        <v>122</v>
      </c>
      <c r="K61" s="142">
        <v>122</v>
      </c>
      <c r="L61" s="141">
        <v>122</v>
      </c>
      <c r="M61" s="141">
        <v>122</v>
      </c>
      <c r="N61" s="141">
        <v>122</v>
      </c>
      <c r="O61" s="141">
        <v>122</v>
      </c>
      <c r="P61" s="141">
        <v>122</v>
      </c>
      <c r="Q61" s="141">
        <v>123</v>
      </c>
      <c r="R61" s="141">
        <v>122</v>
      </c>
      <c r="S61" s="141">
        <v>122</v>
      </c>
      <c r="T61" s="141">
        <v>129</v>
      </c>
      <c r="U61"/>
      <c r="V61"/>
      <c r="X61"/>
      <c r="Y61"/>
      <c r="Z61"/>
      <c r="AA61"/>
      <c r="AB61"/>
      <c r="AC61" s="8"/>
    </row>
    <row r="62" spans="1:29" s="77" customFormat="1" ht="37.5">
      <c r="A62"/>
      <c r="B62" s="136"/>
      <c r="C62" s="133"/>
      <c r="D62" s="150"/>
      <c r="E62" s="133"/>
      <c r="F62" s="138">
        <v>163</v>
      </c>
      <c r="G62" s="143" t="s">
        <v>63</v>
      </c>
      <c r="H62" s="142">
        <f t="shared" si="15"/>
        <v>9947</v>
      </c>
      <c r="I62" s="142">
        <v>0</v>
      </c>
      <c r="J62" s="142">
        <v>520</v>
      </c>
      <c r="K62" s="142">
        <v>1040</v>
      </c>
      <c r="L62" s="141">
        <v>520</v>
      </c>
      <c r="M62" s="141">
        <v>519</v>
      </c>
      <c r="N62" s="141">
        <v>680</v>
      </c>
      <c r="O62" s="141">
        <v>681</v>
      </c>
      <c r="P62" s="141">
        <v>3909</v>
      </c>
      <c r="Q62" s="141">
        <v>520</v>
      </c>
      <c r="R62" s="141">
        <v>520</v>
      </c>
      <c r="S62" s="141">
        <v>519</v>
      </c>
      <c r="T62" s="141">
        <v>519</v>
      </c>
      <c r="U62" s="141"/>
      <c r="V62" s="141">
        <v>869</v>
      </c>
      <c r="X62"/>
      <c r="Y62"/>
      <c r="Z62"/>
      <c r="AA62"/>
      <c r="AB62"/>
      <c r="AC62" s="8"/>
    </row>
    <row r="63" spans="1:29" s="77" customFormat="1" ht="18.75">
      <c r="A63"/>
      <c r="B63" s="136"/>
      <c r="C63" s="133"/>
      <c r="D63" s="150"/>
      <c r="E63" s="133"/>
      <c r="F63" s="138">
        <v>169</v>
      </c>
      <c r="G63" s="143" t="s">
        <v>40</v>
      </c>
      <c r="H63" s="142">
        <f t="shared" si="15"/>
        <v>171</v>
      </c>
      <c r="I63" s="142"/>
      <c r="J63" s="142"/>
      <c r="K63" s="142"/>
      <c r="L63" s="141"/>
      <c r="M63" s="141">
        <v>85</v>
      </c>
      <c r="N63" s="141"/>
      <c r="O63" s="141"/>
      <c r="P63" s="141"/>
      <c r="Q63" s="141"/>
      <c r="R63" s="141"/>
      <c r="S63" s="141">
        <v>86</v>
      </c>
      <c r="T63" s="141"/>
      <c r="U63" s="141"/>
      <c r="V63" s="141">
        <v>378</v>
      </c>
      <c r="X63"/>
      <c r="Y63"/>
      <c r="Z63"/>
      <c r="AA63"/>
      <c r="AB63"/>
      <c r="AC63" s="8"/>
    </row>
    <row r="64" spans="1:29" s="77" customFormat="1" ht="18.75">
      <c r="A64"/>
      <c r="B64" s="136"/>
      <c r="C64" s="133"/>
      <c r="D64" s="150"/>
      <c r="E64" s="133"/>
      <c r="F64" s="138"/>
      <c r="G64" s="143"/>
      <c r="H64" s="142"/>
      <c r="I64" s="142"/>
      <c r="J64" s="142"/>
      <c r="K64" s="142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X64"/>
      <c r="Y64"/>
      <c r="Z64"/>
      <c r="AA64"/>
      <c r="AB64"/>
      <c r="AC64" s="8"/>
    </row>
    <row r="65" spans="1:29" s="77" customFormat="1" ht="37.5">
      <c r="A65"/>
      <c r="B65" s="130" t="s">
        <v>140</v>
      </c>
      <c r="C65" s="133"/>
      <c r="D65" s="147" t="s">
        <v>141</v>
      </c>
      <c r="E65" s="147"/>
      <c r="F65" s="138"/>
      <c r="G65" s="149" t="s">
        <v>142</v>
      </c>
      <c r="H65" s="187">
        <f>H66+H72</f>
        <v>6401</v>
      </c>
      <c r="I65" s="187">
        <f t="shared" ref="I65:T65" si="16">I66+I72</f>
        <v>406</v>
      </c>
      <c r="J65" s="187">
        <f t="shared" si="16"/>
        <v>407</v>
      </c>
      <c r="K65" s="187">
        <f t="shared" si="16"/>
        <v>406</v>
      </c>
      <c r="L65" s="187">
        <f t="shared" si="16"/>
        <v>613</v>
      </c>
      <c r="M65" s="187">
        <f t="shared" si="16"/>
        <v>1313</v>
      </c>
      <c r="N65" s="187">
        <f t="shared" si="16"/>
        <v>780</v>
      </c>
      <c r="O65" s="187">
        <f t="shared" si="16"/>
        <v>429</v>
      </c>
      <c r="P65" s="187">
        <f t="shared" si="16"/>
        <v>408</v>
      </c>
      <c r="Q65" s="187">
        <f t="shared" si="16"/>
        <v>406</v>
      </c>
      <c r="R65" s="187">
        <f t="shared" si="16"/>
        <v>406</v>
      </c>
      <c r="S65" s="187">
        <f t="shared" si="16"/>
        <v>404</v>
      </c>
      <c r="T65" s="187">
        <f t="shared" si="16"/>
        <v>423</v>
      </c>
      <c r="U65" s="141"/>
      <c r="V65" s="141"/>
      <c r="X65"/>
      <c r="Y65"/>
      <c r="Z65"/>
      <c r="AA65"/>
      <c r="AB65"/>
      <c r="AC65" s="8"/>
    </row>
    <row r="66" spans="1:29" s="77" customFormat="1" ht="37.5">
      <c r="A66"/>
      <c r="B66" s="130"/>
      <c r="C66" s="133"/>
      <c r="D66" s="147"/>
      <c r="E66" s="147" t="s">
        <v>78</v>
      </c>
      <c r="F66" s="138"/>
      <c r="G66" s="149" t="s">
        <v>95</v>
      </c>
      <c r="H66" s="187">
        <f>H67+H68+H69+H70+H71</f>
        <v>1099</v>
      </c>
      <c r="I66" s="187">
        <f t="shared" ref="I66:T66" si="17">I67+I68+I69+I70+I71</f>
        <v>81</v>
      </c>
      <c r="J66" s="187">
        <f t="shared" si="17"/>
        <v>80</v>
      </c>
      <c r="K66" s="187">
        <f t="shared" si="17"/>
        <v>80</v>
      </c>
      <c r="L66" s="187">
        <f t="shared" si="17"/>
        <v>80</v>
      </c>
      <c r="M66" s="187">
        <f t="shared" si="17"/>
        <v>149</v>
      </c>
      <c r="N66" s="187">
        <f t="shared" si="17"/>
        <v>129</v>
      </c>
      <c r="O66" s="187">
        <f t="shared" si="17"/>
        <v>104</v>
      </c>
      <c r="P66" s="187">
        <f t="shared" si="17"/>
        <v>81</v>
      </c>
      <c r="Q66" s="187">
        <f t="shared" si="17"/>
        <v>80</v>
      </c>
      <c r="R66" s="187">
        <f t="shared" si="17"/>
        <v>79</v>
      </c>
      <c r="S66" s="187">
        <f t="shared" si="17"/>
        <v>78</v>
      </c>
      <c r="T66" s="187">
        <f t="shared" si="17"/>
        <v>78</v>
      </c>
      <c r="U66" s="141"/>
      <c r="V66" s="141"/>
      <c r="X66"/>
      <c r="Y66"/>
      <c r="Z66"/>
      <c r="AA66"/>
      <c r="AB66"/>
      <c r="AC66" s="8"/>
    </row>
    <row r="67" spans="1:29" s="77" customFormat="1" ht="18.75">
      <c r="A67"/>
      <c r="B67" s="136"/>
      <c r="C67" s="133"/>
      <c r="D67" s="150"/>
      <c r="E67" s="133"/>
      <c r="F67" s="148">
        <v>111</v>
      </c>
      <c r="G67" s="156" t="s">
        <v>32</v>
      </c>
      <c r="H67" s="142">
        <f t="shared" ref="H67:H82" si="18">I67+J67+K67+L67+M67+N67+O67+P67+Q67+R67+S67+T67</f>
        <v>926</v>
      </c>
      <c r="I67" s="142">
        <v>73</v>
      </c>
      <c r="J67" s="142">
        <v>73</v>
      </c>
      <c r="K67" s="142">
        <v>72</v>
      </c>
      <c r="L67" s="141">
        <v>72</v>
      </c>
      <c r="M67" s="141">
        <v>107</v>
      </c>
      <c r="N67" s="141">
        <v>80</v>
      </c>
      <c r="O67" s="141">
        <v>88</v>
      </c>
      <c r="P67" s="141">
        <v>73</v>
      </c>
      <c r="Q67" s="141">
        <v>73</v>
      </c>
      <c r="R67" s="141">
        <v>72</v>
      </c>
      <c r="S67" s="141">
        <v>72</v>
      </c>
      <c r="T67" s="141">
        <v>71</v>
      </c>
      <c r="U67" s="141"/>
      <c r="V67" s="141"/>
      <c r="X67"/>
      <c r="Y67"/>
      <c r="Z67"/>
      <c r="AA67"/>
      <c r="AB67"/>
      <c r="AC67" s="8"/>
    </row>
    <row r="68" spans="1:29" s="77" customFormat="1" ht="18.75">
      <c r="A68"/>
      <c r="B68" s="136"/>
      <c r="C68" s="133"/>
      <c r="D68" s="150"/>
      <c r="E68" s="133"/>
      <c r="F68" s="148">
        <v>113</v>
      </c>
      <c r="G68" s="140" t="s">
        <v>33</v>
      </c>
      <c r="H68" s="142">
        <f t="shared" si="18"/>
        <v>70</v>
      </c>
      <c r="I68" s="142"/>
      <c r="J68" s="142"/>
      <c r="K68" s="142"/>
      <c r="L68" s="141"/>
      <c r="M68" s="141">
        <v>31</v>
      </c>
      <c r="N68" s="141">
        <v>39</v>
      </c>
      <c r="O68" s="141"/>
      <c r="P68" s="141"/>
      <c r="Q68" s="141"/>
      <c r="R68" s="141"/>
      <c r="S68" s="141"/>
      <c r="T68" s="141"/>
      <c r="U68" s="141"/>
      <c r="V68" s="141"/>
      <c r="X68"/>
      <c r="Y68"/>
      <c r="Z68"/>
      <c r="AA68"/>
      <c r="AB68"/>
      <c r="AC68" s="8"/>
    </row>
    <row r="69" spans="1:29" s="77" customFormat="1" ht="18.75">
      <c r="A69"/>
      <c r="B69" s="136"/>
      <c r="C69" s="133"/>
      <c r="D69" s="150"/>
      <c r="E69" s="133"/>
      <c r="F69" s="148">
        <v>121</v>
      </c>
      <c r="G69" s="156" t="s">
        <v>34</v>
      </c>
      <c r="H69" s="142">
        <f t="shared" si="18"/>
        <v>50</v>
      </c>
      <c r="I69" s="142">
        <v>4</v>
      </c>
      <c r="J69" s="142">
        <v>4</v>
      </c>
      <c r="K69" s="142">
        <v>4</v>
      </c>
      <c r="L69" s="141">
        <v>4</v>
      </c>
      <c r="M69" s="141">
        <v>6</v>
      </c>
      <c r="N69" s="141">
        <v>5</v>
      </c>
      <c r="O69" s="141">
        <v>6</v>
      </c>
      <c r="P69" s="141">
        <v>4</v>
      </c>
      <c r="Q69" s="141">
        <v>4</v>
      </c>
      <c r="R69" s="141">
        <v>3</v>
      </c>
      <c r="S69" s="141">
        <v>3</v>
      </c>
      <c r="T69" s="141">
        <v>3</v>
      </c>
      <c r="U69" s="141"/>
      <c r="V69" s="141"/>
      <c r="X69"/>
      <c r="Y69"/>
      <c r="Z69"/>
      <c r="AA69"/>
      <c r="AB69"/>
      <c r="AC69" s="8"/>
    </row>
    <row r="70" spans="1:29" s="77" customFormat="1" ht="37.5">
      <c r="A70"/>
      <c r="B70" s="136"/>
      <c r="C70" s="133"/>
      <c r="D70" s="150"/>
      <c r="E70" s="133"/>
      <c r="F70" s="148">
        <v>122</v>
      </c>
      <c r="G70" s="156" t="s">
        <v>80</v>
      </c>
      <c r="H70" s="142">
        <f t="shared" si="18"/>
        <v>32</v>
      </c>
      <c r="I70" s="142">
        <v>3</v>
      </c>
      <c r="J70" s="142">
        <v>2</v>
      </c>
      <c r="K70" s="142">
        <v>3</v>
      </c>
      <c r="L70" s="141">
        <v>2</v>
      </c>
      <c r="M70" s="141">
        <v>3</v>
      </c>
      <c r="N70" s="141">
        <v>3</v>
      </c>
      <c r="O70" s="141">
        <v>5</v>
      </c>
      <c r="P70" s="141">
        <v>3</v>
      </c>
      <c r="Q70" s="141">
        <v>2</v>
      </c>
      <c r="R70" s="141">
        <v>3</v>
      </c>
      <c r="S70" s="141">
        <v>1</v>
      </c>
      <c r="T70" s="141">
        <v>2</v>
      </c>
      <c r="U70" s="141"/>
      <c r="V70" s="141"/>
      <c r="X70"/>
      <c r="Y70"/>
      <c r="Z70"/>
      <c r="AA70"/>
      <c r="AB70"/>
      <c r="AC70" s="8"/>
    </row>
    <row r="71" spans="1:29" s="77" customFormat="1" ht="37.5">
      <c r="A71"/>
      <c r="B71" s="136"/>
      <c r="C71" s="133"/>
      <c r="D71" s="150"/>
      <c r="E71" s="133"/>
      <c r="F71" s="148">
        <v>124</v>
      </c>
      <c r="G71" s="153" t="s">
        <v>81</v>
      </c>
      <c r="H71" s="142">
        <f t="shared" si="18"/>
        <v>21</v>
      </c>
      <c r="I71" s="142">
        <v>1</v>
      </c>
      <c r="J71" s="142">
        <v>1</v>
      </c>
      <c r="K71" s="142">
        <v>1</v>
      </c>
      <c r="L71" s="141">
        <v>2</v>
      </c>
      <c r="M71" s="141">
        <v>2</v>
      </c>
      <c r="N71" s="141">
        <v>2</v>
      </c>
      <c r="O71" s="141">
        <v>5</v>
      </c>
      <c r="P71" s="141">
        <v>1</v>
      </c>
      <c r="Q71" s="141">
        <v>1</v>
      </c>
      <c r="R71" s="141">
        <v>1</v>
      </c>
      <c r="S71" s="141">
        <v>2</v>
      </c>
      <c r="T71" s="141">
        <v>2</v>
      </c>
      <c r="U71" s="141"/>
      <c r="V71" s="141"/>
      <c r="X71"/>
      <c r="Y71"/>
      <c r="Z71"/>
      <c r="AA71"/>
      <c r="AB71"/>
      <c r="AC71" s="8"/>
    </row>
    <row r="72" spans="1:29" s="77" customFormat="1" ht="18.75">
      <c r="A72"/>
      <c r="B72" s="136"/>
      <c r="C72" s="133"/>
      <c r="D72" s="150">
        <v>8</v>
      </c>
      <c r="E72" s="147" t="s">
        <v>30</v>
      </c>
      <c r="F72" s="138"/>
      <c r="G72" s="149" t="s">
        <v>31</v>
      </c>
      <c r="H72" s="187">
        <f>H73+H74+H75+H76+H77+H78+H79+H80+H81+H82</f>
        <v>5302</v>
      </c>
      <c r="I72" s="187">
        <f>I73+I74+I75+I76+I77+I78+I79+I80+I81+I82</f>
        <v>325</v>
      </c>
      <c r="J72" s="187">
        <f t="shared" ref="J72:T72" si="19">J73+J74+J75+J76+J77+J78+J79+J80+J81+J82</f>
        <v>327</v>
      </c>
      <c r="K72" s="187">
        <f t="shared" si="19"/>
        <v>326</v>
      </c>
      <c r="L72" s="187">
        <f t="shared" si="19"/>
        <v>533</v>
      </c>
      <c r="M72" s="187">
        <f t="shared" si="19"/>
        <v>1164</v>
      </c>
      <c r="N72" s="187">
        <f t="shared" si="19"/>
        <v>651</v>
      </c>
      <c r="O72" s="187">
        <f t="shared" si="19"/>
        <v>325</v>
      </c>
      <c r="P72" s="187">
        <f t="shared" si="19"/>
        <v>327</v>
      </c>
      <c r="Q72" s="187">
        <f t="shared" si="19"/>
        <v>326</v>
      </c>
      <c r="R72" s="187">
        <f t="shared" si="19"/>
        <v>327</v>
      </c>
      <c r="S72" s="187">
        <f t="shared" si="19"/>
        <v>326</v>
      </c>
      <c r="T72" s="187">
        <f t="shared" si="19"/>
        <v>345</v>
      </c>
      <c r="U72" s="141"/>
      <c r="V72" s="141"/>
      <c r="X72"/>
      <c r="Y72"/>
      <c r="Z72"/>
      <c r="AA72"/>
      <c r="AB72"/>
      <c r="AC72" s="8"/>
    </row>
    <row r="73" spans="1:29" s="77" customFormat="1" ht="18.75">
      <c r="A73"/>
      <c r="B73" s="136"/>
      <c r="C73" s="133"/>
      <c r="D73" s="150"/>
      <c r="E73" s="133"/>
      <c r="F73" s="138">
        <v>111</v>
      </c>
      <c r="G73" s="143" t="s">
        <v>32</v>
      </c>
      <c r="H73" s="142">
        <f t="shared" si="18"/>
        <v>3739</v>
      </c>
      <c r="I73" s="142">
        <v>295</v>
      </c>
      <c r="J73" s="142">
        <v>295</v>
      </c>
      <c r="K73" s="142">
        <v>295</v>
      </c>
      <c r="L73" s="141">
        <v>290</v>
      </c>
      <c r="M73" s="141">
        <v>390</v>
      </c>
      <c r="N73" s="141">
        <v>385</v>
      </c>
      <c r="O73" s="141">
        <v>295</v>
      </c>
      <c r="P73" s="141">
        <v>295</v>
      </c>
      <c r="Q73" s="141">
        <v>295</v>
      </c>
      <c r="R73" s="141">
        <v>295</v>
      </c>
      <c r="S73" s="141">
        <v>295</v>
      </c>
      <c r="T73" s="141">
        <v>314</v>
      </c>
      <c r="U73" s="141"/>
      <c r="V73" s="141"/>
      <c r="X73"/>
      <c r="Y73"/>
      <c r="Z73"/>
      <c r="AA73"/>
      <c r="AB73"/>
      <c r="AC73" s="8"/>
    </row>
    <row r="74" spans="1:29" s="77" customFormat="1" ht="18.75">
      <c r="A74"/>
      <c r="B74" s="136"/>
      <c r="C74" s="133"/>
      <c r="D74" s="150"/>
      <c r="E74" s="133"/>
      <c r="F74" s="138">
        <v>113</v>
      </c>
      <c r="G74" s="143" t="s">
        <v>33</v>
      </c>
      <c r="H74" s="142">
        <f t="shared" si="18"/>
        <v>241</v>
      </c>
      <c r="I74" s="142"/>
      <c r="J74" s="142"/>
      <c r="K74" s="142"/>
      <c r="L74" s="141"/>
      <c r="M74" s="141">
        <v>130</v>
      </c>
      <c r="N74" s="141">
        <v>111</v>
      </c>
      <c r="O74" s="141"/>
      <c r="P74" s="141"/>
      <c r="Q74" s="141"/>
      <c r="R74" s="141"/>
      <c r="S74" s="141"/>
      <c r="T74" s="141"/>
      <c r="U74" s="141"/>
      <c r="V74" s="141"/>
      <c r="X74"/>
      <c r="Y74"/>
      <c r="Z74"/>
      <c r="AA74"/>
      <c r="AB74"/>
      <c r="AC74" s="8"/>
    </row>
    <row r="75" spans="1:29" s="77" customFormat="1" ht="18.75">
      <c r="A75"/>
      <c r="B75" s="136"/>
      <c r="C75" s="133"/>
      <c r="D75" s="150"/>
      <c r="E75" s="133"/>
      <c r="F75" s="138">
        <v>121</v>
      </c>
      <c r="G75" s="143" t="s">
        <v>34</v>
      </c>
      <c r="H75" s="142">
        <f t="shared" si="18"/>
        <v>202</v>
      </c>
      <c r="I75" s="142">
        <v>16</v>
      </c>
      <c r="J75" s="142">
        <v>16</v>
      </c>
      <c r="K75" s="142">
        <v>16</v>
      </c>
      <c r="L75" s="141">
        <v>15</v>
      </c>
      <c r="M75" s="141">
        <v>21</v>
      </c>
      <c r="N75" s="141">
        <v>22</v>
      </c>
      <c r="O75" s="141">
        <v>16</v>
      </c>
      <c r="P75" s="141">
        <v>16</v>
      </c>
      <c r="Q75" s="141">
        <v>16</v>
      </c>
      <c r="R75" s="141">
        <v>16</v>
      </c>
      <c r="S75" s="141">
        <v>16</v>
      </c>
      <c r="T75" s="141">
        <v>16</v>
      </c>
      <c r="U75" s="141"/>
      <c r="V75" s="141"/>
      <c r="X75"/>
      <c r="Y75"/>
      <c r="Z75"/>
      <c r="AA75"/>
      <c r="AB75"/>
      <c r="AC75" s="8"/>
    </row>
    <row r="76" spans="1:29" s="77" customFormat="1" ht="37.5">
      <c r="A76"/>
      <c r="B76" s="136"/>
      <c r="C76" s="133"/>
      <c r="D76" s="150"/>
      <c r="E76" s="133"/>
      <c r="F76" s="138">
        <v>122</v>
      </c>
      <c r="G76" s="143" t="s">
        <v>35</v>
      </c>
      <c r="H76" s="142">
        <f t="shared" si="18"/>
        <v>118</v>
      </c>
      <c r="I76" s="142">
        <v>9</v>
      </c>
      <c r="J76" s="142">
        <v>10</v>
      </c>
      <c r="K76" s="142">
        <v>9</v>
      </c>
      <c r="L76" s="141">
        <v>9</v>
      </c>
      <c r="M76" s="141">
        <v>12</v>
      </c>
      <c r="N76" s="141">
        <v>13</v>
      </c>
      <c r="O76" s="141">
        <v>9</v>
      </c>
      <c r="P76" s="141">
        <v>10</v>
      </c>
      <c r="Q76" s="141">
        <v>9</v>
      </c>
      <c r="R76" s="141">
        <v>10</v>
      </c>
      <c r="S76" s="141">
        <v>9</v>
      </c>
      <c r="T76" s="141">
        <v>9</v>
      </c>
      <c r="U76" s="141"/>
      <c r="V76" s="141"/>
      <c r="X76"/>
      <c r="Y76"/>
      <c r="Z76"/>
      <c r="AA76"/>
      <c r="AB76"/>
      <c r="AC76" s="8"/>
    </row>
    <row r="77" spans="1:29" s="77" customFormat="1" ht="37.5">
      <c r="A77"/>
      <c r="B77" s="136"/>
      <c r="C77" s="133"/>
      <c r="D77" s="150"/>
      <c r="E77" s="133"/>
      <c r="F77" s="138">
        <v>124</v>
      </c>
      <c r="G77" s="143" t="s">
        <v>81</v>
      </c>
      <c r="H77" s="142">
        <f t="shared" si="18"/>
        <v>74</v>
      </c>
      <c r="I77" s="142">
        <v>5</v>
      </c>
      <c r="J77" s="142">
        <v>6</v>
      </c>
      <c r="K77" s="142">
        <v>6</v>
      </c>
      <c r="L77" s="141">
        <v>6</v>
      </c>
      <c r="M77" s="141">
        <v>8</v>
      </c>
      <c r="N77" s="141">
        <v>8</v>
      </c>
      <c r="O77" s="141">
        <v>5</v>
      </c>
      <c r="P77" s="141">
        <v>6</v>
      </c>
      <c r="Q77" s="141">
        <v>6</v>
      </c>
      <c r="R77" s="141">
        <v>6</v>
      </c>
      <c r="S77" s="141">
        <v>6</v>
      </c>
      <c r="T77" s="141">
        <v>6</v>
      </c>
      <c r="U77" s="141"/>
      <c r="V77" s="141"/>
      <c r="X77"/>
      <c r="Y77"/>
      <c r="Z77"/>
      <c r="AA77"/>
      <c r="AB77"/>
      <c r="AC77" s="8"/>
    </row>
    <row r="78" spans="1:29" s="77" customFormat="1" ht="37.5">
      <c r="A78"/>
      <c r="B78" s="136"/>
      <c r="C78" s="133"/>
      <c r="D78" s="150"/>
      <c r="E78" s="133"/>
      <c r="F78" s="138">
        <v>142</v>
      </c>
      <c r="G78" s="143" t="s">
        <v>60</v>
      </c>
      <c r="H78" s="142">
        <f t="shared" si="18"/>
        <v>73</v>
      </c>
      <c r="I78" s="142"/>
      <c r="J78" s="142"/>
      <c r="K78" s="142"/>
      <c r="L78" s="141">
        <v>73</v>
      </c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X78"/>
      <c r="Y78"/>
      <c r="Z78"/>
      <c r="AA78"/>
      <c r="AB78"/>
      <c r="AC78" s="8"/>
    </row>
    <row r="79" spans="1:29" s="77" customFormat="1" ht="18.75">
      <c r="A79"/>
      <c r="B79" s="136"/>
      <c r="C79" s="133"/>
      <c r="D79" s="150"/>
      <c r="E79" s="133"/>
      <c r="F79" s="138">
        <v>149</v>
      </c>
      <c r="G79" s="143" t="s">
        <v>36</v>
      </c>
      <c r="H79" s="142">
        <f t="shared" si="18"/>
        <v>603</v>
      </c>
      <c r="I79" s="142"/>
      <c r="J79" s="142"/>
      <c r="K79" s="142"/>
      <c r="L79" s="141"/>
      <c r="M79" s="141">
        <v>603</v>
      </c>
      <c r="N79" s="141"/>
      <c r="O79" s="141"/>
      <c r="P79" s="141"/>
      <c r="Q79" s="141"/>
      <c r="R79" s="141"/>
      <c r="S79" s="141"/>
      <c r="T79" s="141"/>
      <c r="U79" s="141"/>
      <c r="V79" s="141"/>
      <c r="X79"/>
      <c r="Y79"/>
      <c r="Z79"/>
      <c r="AA79"/>
      <c r="AB79"/>
      <c r="AC79" s="8"/>
    </row>
    <row r="80" spans="1:29" s="77" customFormat="1" ht="18.75">
      <c r="A80"/>
      <c r="B80" s="136"/>
      <c r="C80" s="133"/>
      <c r="D80" s="150"/>
      <c r="E80" s="133"/>
      <c r="F80" s="138">
        <v>159</v>
      </c>
      <c r="G80" s="143" t="s">
        <v>29</v>
      </c>
      <c r="H80" s="142">
        <f t="shared" si="18"/>
        <v>112</v>
      </c>
      <c r="I80" s="142"/>
      <c r="J80" s="142"/>
      <c r="K80" s="142"/>
      <c r="L80" s="141"/>
      <c r="M80" s="141"/>
      <c r="N80" s="141">
        <v>112</v>
      </c>
      <c r="O80" s="141"/>
      <c r="P80" s="141"/>
      <c r="Q80" s="141"/>
      <c r="R80" s="141"/>
      <c r="S80" s="141"/>
      <c r="T80" s="141"/>
      <c r="U80" s="141"/>
      <c r="V80" s="141"/>
      <c r="X80"/>
      <c r="Y80"/>
      <c r="Z80"/>
      <c r="AA80"/>
      <c r="AB80"/>
      <c r="AC80" s="8"/>
    </row>
    <row r="81" spans="1:29" s="77" customFormat="1" ht="37.5">
      <c r="A81"/>
      <c r="B81" s="136"/>
      <c r="C81" s="133"/>
      <c r="D81" s="150"/>
      <c r="E81" s="133"/>
      <c r="F81" s="138">
        <v>414</v>
      </c>
      <c r="G81" s="143" t="s">
        <v>42</v>
      </c>
      <c r="H81" s="142">
        <f>I81+J81+K81+L81+M81+N81+O81+P81+Q81+R81+S81+T81</f>
        <v>70</v>
      </c>
      <c r="I81" s="142"/>
      <c r="J81" s="142"/>
      <c r="K81" s="142"/>
      <c r="L81" s="141">
        <v>70</v>
      </c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X81"/>
      <c r="Y81"/>
      <c r="Z81"/>
      <c r="AA81"/>
      <c r="AB81"/>
      <c r="AC81" s="8"/>
    </row>
    <row r="82" spans="1:29" s="77" customFormat="1" ht="18.75">
      <c r="A82"/>
      <c r="B82" s="136"/>
      <c r="C82" s="133"/>
      <c r="D82" s="150"/>
      <c r="E82" s="133"/>
      <c r="F82" s="138">
        <v>419</v>
      </c>
      <c r="G82" s="143" t="s">
        <v>64</v>
      </c>
      <c r="H82" s="142">
        <f t="shared" si="18"/>
        <v>70</v>
      </c>
      <c r="I82" s="142"/>
      <c r="J82" s="142"/>
      <c r="K82" s="142"/>
      <c r="L82" s="141">
        <v>70</v>
      </c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X82"/>
      <c r="Y82"/>
      <c r="Z82"/>
      <c r="AA82"/>
      <c r="AB82"/>
      <c r="AC82" s="8"/>
    </row>
    <row r="83" spans="1:29" s="77" customFormat="1" ht="56.25">
      <c r="A83"/>
      <c r="B83" s="146"/>
      <c r="C83" s="144"/>
      <c r="D83" s="137" t="s">
        <v>138</v>
      </c>
      <c r="E83" s="137" t="s">
        <v>78</v>
      </c>
      <c r="F83" s="148"/>
      <c r="G83" s="161" t="s">
        <v>129</v>
      </c>
      <c r="H83" s="187">
        <f>H85+H86+H84</f>
        <v>2637</v>
      </c>
      <c r="I83" s="187">
        <f t="shared" ref="I83" si="20">I85+I86+I84</f>
        <v>0</v>
      </c>
      <c r="J83" s="187">
        <f t="shared" ref="J83" si="21">J85+J86+J84</f>
        <v>0</v>
      </c>
      <c r="K83" s="187">
        <f t="shared" ref="K83" si="22">K85+K86+K84</f>
        <v>0</v>
      </c>
      <c r="L83" s="187">
        <f t="shared" ref="L83" si="23">L85+L86+L84</f>
        <v>200</v>
      </c>
      <c r="M83" s="187">
        <f t="shared" ref="M83" si="24">M85+M86+M84</f>
        <v>0</v>
      </c>
      <c r="N83" s="187">
        <f t="shared" ref="N83" si="25">N85+N86+N84</f>
        <v>1800</v>
      </c>
      <c r="O83" s="187">
        <f t="shared" ref="O83" si="26">O85+O86+O84</f>
        <v>0</v>
      </c>
      <c r="P83" s="187">
        <f t="shared" ref="P83" si="27">P85+P86+P84</f>
        <v>637</v>
      </c>
      <c r="Q83" s="187">
        <f t="shared" ref="Q83" si="28">Q85+Q86+Q84</f>
        <v>0</v>
      </c>
      <c r="R83" s="187">
        <f t="shared" ref="R83" si="29">R85+R86+R84</f>
        <v>0</v>
      </c>
      <c r="S83" s="187">
        <f t="shared" ref="S83" si="30">S85+S86+S84</f>
        <v>0</v>
      </c>
      <c r="T83" s="187">
        <f t="shared" ref="T83" si="31">T85+T86+T84</f>
        <v>0</v>
      </c>
      <c r="U83" s="141">
        <v>235</v>
      </c>
      <c r="V83" s="141">
        <v>235</v>
      </c>
      <c r="X83"/>
      <c r="Y83"/>
      <c r="Z83"/>
      <c r="AA83"/>
      <c r="AB83"/>
      <c r="AC83" s="8"/>
    </row>
    <row r="84" spans="1:29" s="77" customFormat="1" ht="18.75">
      <c r="A84"/>
      <c r="B84" s="146"/>
      <c r="C84" s="144"/>
      <c r="D84" s="137"/>
      <c r="E84" s="137"/>
      <c r="F84" s="148">
        <v>149</v>
      </c>
      <c r="G84" s="140" t="s">
        <v>36</v>
      </c>
      <c r="H84" s="141">
        <f>I84+J84+K84+L84+M84+N84+O84+P84+Q84+R84+S84+T84</f>
        <v>200</v>
      </c>
      <c r="I84" s="133"/>
      <c r="J84" s="133"/>
      <c r="K84" s="133"/>
      <c r="L84" s="133">
        <v>200</v>
      </c>
      <c r="M84" s="133"/>
      <c r="N84" s="133"/>
      <c r="O84" s="133"/>
      <c r="P84" s="133"/>
      <c r="Q84" s="133"/>
      <c r="R84" s="142"/>
      <c r="S84" s="142"/>
      <c r="T84" s="133"/>
      <c r="U84" s="141"/>
      <c r="V84" s="141"/>
      <c r="X84"/>
      <c r="Y84"/>
      <c r="Z84"/>
      <c r="AA84"/>
      <c r="AB84"/>
      <c r="AC84" s="8"/>
    </row>
    <row r="85" spans="1:29" s="77" customFormat="1" ht="18.75">
      <c r="A85"/>
      <c r="B85" s="146"/>
      <c r="C85" s="144"/>
      <c r="D85" s="144"/>
      <c r="E85" s="144"/>
      <c r="F85" s="144">
        <v>159</v>
      </c>
      <c r="G85" s="153" t="s">
        <v>29</v>
      </c>
      <c r="H85" s="141">
        <f t="shared" ref="H85:H86" si="32">I85+J85+K85+L85+M85+N85+O85+P85+Q85+R85+S85+T85</f>
        <v>1800</v>
      </c>
      <c r="I85" s="144"/>
      <c r="J85" s="144"/>
      <c r="K85" s="144"/>
      <c r="L85" s="144"/>
      <c r="M85" s="144"/>
      <c r="N85" s="144">
        <v>1800</v>
      </c>
      <c r="O85" s="144"/>
      <c r="P85" s="144"/>
      <c r="Q85" s="144"/>
      <c r="R85" s="141"/>
      <c r="S85" s="141"/>
      <c r="T85" s="144"/>
      <c r="U85" s="141">
        <v>22</v>
      </c>
      <c r="V85" s="141">
        <v>22</v>
      </c>
      <c r="X85"/>
      <c r="Y85"/>
      <c r="Z85"/>
      <c r="AA85"/>
      <c r="AB85"/>
      <c r="AC85" s="8"/>
    </row>
    <row r="86" spans="1:29" s="77" customFormat="1" ht="37.5">
      <c r="A86"/>
      <c r="B86" s="146"/>
      <c r="C86" s="144"/>
      <c r="D86" s="144"/>
      <c r="E86" s="144"/>
      <c r="F86" s="144">
        <v>414</v>
      </c>
      <c r="G86" s="156" t="s">
        <v>42</v>
      </c>
      <c r="H86" s="144">
        <f t="shared" si="32"/>
        <v>637</v>
      </c>
      <c r="I86" s="144"/>
      <c r="J86" s="144"/>
      <c r="K86" s="144"/>
      <c r="L86" s="144"/>
      <c r="M86" s="144"/>
      <c r="N86" s="144"/>
      <c r="O86" s="144"/>
      <c r="P86" s="144">
        <v>637</v>
      </c>
      <c r="Q86" s="144"/>
      <c r="R86" s="144"/>
      <c r="S86" s="141"/>
      <c r="T86" s="144"/>
      <c r="U86" s="141"/>
      <c r="V86" s="141"/>
      <c r="X86"/>
      <c r="Y86"/>
      <c r="Z86"/>
      <c r="AA86"/>
      <c r="AB86"/>
      <c r="AC86" s="8"/>
    </row>
    <row r="87" spans="1:29" s="77" customFormat="1" ht="56.25">
      <c r="A87"/>
      <c r="B87" s="146"/>
      <c r="C87" s="144"/>
      <c r="D87" s="137" t="s">
        <v>76</v>
      </c>
      <c r="E87" s="137" t="s">
        <v>30</v>
      </c>
      <c r="F87" s="144"/>
      <c r="G87" s="149" t="s">
        <v>89</v>
      </c>
      <c r="H87" s="146">
        <f>H88</f>
        <v>11767</v>
      </c>
      <c r="I87" s="146">
        <f t="shared" ref="I87:T87" si="33">I88</f>
        <v>0</v>
      </c>
      <c r="J87" s="146">
        <f t="shared" si="33"/>
        <v>0</v>
      </c>
      <c r="K87" s="146">
        <f t="shared" si="33"/>
        <v>0</v>
      </c>
      <c r="L87" s="146">
        <f t="shared" si="33"/>
        <v>0</v>
      </c>
      <c r="M87" s="146">
        <f t="shared" si="33"/>
        <v>11767</v>
      </c>
      <c r="N87" s="146">
        <f t="shared" si="33"/>
        <v>0</v>
      </c>
      <c r="O87" s="146">
        <f t="shared" si="33"/>
        <v>0</v>
      </c>
      <c r="P87" s="146">
        <f t="shared" si="33"/>
        <v>0</v>
      </c>
      <c r="Q87" s="146">
        <f t="shared" si="33"/>
        <v>0</v>
      </c>
      <c r="R87" s="146">
        <f t="shared" si="33"/>
        <v>0</v>
      </c>
      <c r="S87" s="146">
        <f t="shared" si="33"/>
        <v>0</v>
      </c>
      <c r="T87" s="146">
        <f t="shared" si="33"/>
        <v>0</v>
      </c>
      <c r="U87" s="141"/>
      <c r="V87" s="141"/>
      <c r="X87"/>
      <c r="Y87"/>
      <c r="Z87"/>
      <c r="AA87"/>
      <c r="AB87"/>
      <c r="AC87" s="8"/>
    </row>
    <row r="88" spans="1:29" s="77" customFormat="1" ht="37.5">
      <c r="A88"/>
      <c r="B88" s="136"/>
      <c r="C88" s="133"/>
      <c r="D88" s="150"/>
      <c r="E88" s="133"/>
      <c r="F88" s="133">
        <v>414</v>
      </c>
      <c r="G88" s="156" t="s">
        <v>42</v>
      </c>
      <c r="H88" s="144">
        <f t="shared" ref="H88" si="34">I88+J88+K88+L88+M88+N88+O88+P88+Q88+R88+S88+T88</f>
        <v>11767</v>
      </c>
      <c r="I88" s="142"/>
      <c r="J88" s="142"/>
      <c r="K88" s="142"/>
      <c r="L88" s="141"/>
      <c r="M88" s="141">
        <v>11767</v>
      </c>
      <c r="N88" s="141"/>
      <c r="O88" s="141"/>
      <c r="P88" s="141"/>
      <c r="Q88" s="141"/>
      <c r="R88" s="141"/>
      <c r="S88" s="141"/>
      <c r="T88" s="141"/>
      <c r="U88" s="135">
        <f>U58+U28</f>
        <v>6320</v>
      </c>
      <c r="V88" s="135">
        <f>V58+V28</f>
        <v>26598</v>
      </c>
      <c r="X88"/>
      <c r="Y88"/>
      <c r="Z88"/>
      <c r="AA88"/>
      <c r="AB88"/>
      <c r="AC88" s="8"/>
    </row>
    <row r="89" spans="1:29" s="77" customFormat="1" ht="18.75">
      <c r="A89"/>
      <c r="B89" s="136"/>
      <c r="C89" s="133"/>
      <c r="D89" s="133"/>
      <c r="E89" s="133"/>
      <c r="F89" s="133"/>
      <c r="G89" s="134" t="s">
        <v>51</v>
      </c>
      <c r="H89" s="135">
        <f>H87+H83+H65+H50+H28</f>
        <v>326807</v>
      </c>
      <c r="I89" s="135">
        <f t="shared" ref="I89:T89" si="35">I87+I83+I65+I50+I28</f>
        <v>29726</v>
      </c>
      <c r="J89" s="135">
        <f t="shared" si="35"/>
        <v>35280</v>
      </c>
      <c r="K89" s="135">
        <f t="shared" si="35"/>
        <v>37908</v>
      </c>
      <c r="L89" s="135">
        <f t="shared" si="35"/>
        <v>34416</v>
      </c>
      <c r="M89" s="135">
        <f t="shared" si="35"/>
        <v>76012</v>
      </c>
      <c r="N89" s="135">
        <f t="shared" si="35"/>
        <v>33083</v>
      </c>
      <c r="O89" s="135">
        <f t="shared" si="35"/>
        <v>9971</v>
      </c>
      <c r="P89" s="135">
        <f t="shared" si="35"/>
        <v>13843</v>
      </c>
      <c r="Q89" s="135">
        <f t="shared" si="35"/>
        <v>13665</v>
      </c>
      <c r="R89" s="135">
        <f t="shared" si="35"/>
        <v>13815</v>
      </c>
      <c r="S89" s="135">
        <f t="shared" si="35"/>
        <v>14138</v>
      </c>
      <c r="T89" s="135">
        <f t="shared" si="35"/>
        <v>14950</v>
      </c>
      <c r="U89" s="135">
        <f>U87+U83+U50+U28</f>
        <v>6618</v>
      </c>
      <c r="V89" s="135">
        <f>V87+V83+V50+V28</f>
        <v>6620</v>
      </c>
      <c r="X89"/>
      <c r="Y89"/>
      <c r="Z89"/>
      <c r="AA89"/>
      <c r="AB89"/>
      <c r="AC89" s="8"/>
    </row>
    <row r="90" spans="1:29" s="77" customFormat="1" ht="22.5">
      <c r="A90"/>
      <c r="B90" s="154"/>
      <c r="C90" s="176"/>
      <c r="D90" s="177"/>
      <c r="E90" s="178"/>
      <c r="F90" s="179"/>
      <c r="G90" s="180"/>
      <c r="H90" s="180"/>
      <c r="I90" s="180"/>
      <c r="J90" s="180"/>
      <c r="K90" s="181"/>
      <c r="L90" s="181"/>
      <c r="M90" s="180"/>
      <c r="N90" s="180"/>
      <c r="O90" s="159"/>
      <c r="P90" s="160"/>
      <c r="Q90" s="155"/>
      <c r="R90" s="120"/>
      <c r="S90" s="155"/>
      <c r="T90" s="120"/>
      <c r="U90"/>
      <c r="V90"/>
      <c r="X90"/>
      <c r="Y90"/>
      <c r="Z90"/>
      <c r="AA90"/>
      <c r="AB90"/>
      <c r="AC90" s="8"/>
    </row>
    <row r="91" spans="1:29" s="77" customFormat="1" ht="22.5">
      <c r="A91"/>
      <c r="B91" s="154"/>
      <c r="C91" s="176"/>
      <c r="D91" s="177"/>
      <c r="E91" s="178"/>
      <c r="F91" s="179"/>
      <c r="G91" s="180"/>
      <c r="H91" s="180"/>
      <c r="I91" s="180"/>
      <c r="J91" s="180"/>
      <c r="K91" s="181"/>
      <c r="L91" s="181"/>
      <c r="M91" s="180"/>
      <c r="N91" s="180"/>
      <c r="O91" s="159"/>
      <c r="P91" s="160"/>
      <c r="Q91" s="155"/>
      <c r="R91" s="120"/>
      <c r="S91" s="155"/>
      <c r="T91" s="120"/>
      <c r="U91"/>
      <c r="V91"/>
      <c r="X91"/>
      <c r="Y91"/>
      <c r="Z91"/>
      <c r="AA91"/>
      <c r="AB91"/>
      <c r="AC91" s="8"/>
    </row>
    <row r="92" spans="1:29" s="77" customFormat="1" ht="22.5">
      <c r="A92"/>
      <c r="B92" s="154"/>
      <c r="C92" s="176"/>
      <c r="D92" s="177"/>
      <c r="E92" s="178"/>
      <c r="F92" s="179"/>
      <c r="G92" s="180"/>
      <c r="H92" s="180"/>
      <c r="I92" s="180"/>
      <c r="J92" s="180"/>
      <c r="K92" s="181"/>
      <c r="L92" s="181"/>
      <c r="M92" s="180"/>
      <c r="N92" s="180"/>
      <c r="O92" s="159"/>
      <c r="P92" s="160"/>
      <c r="Q92" s="155"/>
      <c r="R92" s="120"/>
      <c r="S92" s="155"/>
      <c r="T92" s="120"/>
      <c r="U92"/>
      <c r="V92"/>
      <c r="X92"/>
      <c r="Y92"/>
      <c r="Z92"/>
      <c r="AA92"/>
      <c r="AB92"/>
      <c r="AC92" s="8"/>
    </row>
    <row r="93" spans="1:29" s="77" customFormat="1" ht="20.25">
      <c r="A93"/>
      <c r="B93" s="154"/>
      <c r="C93" s="176"/>
      <c r="D93" s="177"/>
      <c r="E93" s="227" t="s">
        <v>147</v>
      </c>
      <c r="F93" s="228"/>
      <c r="G93" s="228"/>
      <c r="H93" s="228"/>
      <c r="I93" s="228"/>
      <c r="J93" s="228"/>
      <c r="K93" s="228"/>
      <c r="L93" s="228"/>
      <c r="M93" s="229"/>
      <c r="N93" s="230"/>
      <c r="O93" s="196"/>
      <c r="P93" s="231" t="s">
        <v>148</v>
      </c>
      <c r="Q93" s="232"/>
      <c r="R93" s="232"/>
      <c r="S93" s="232"/>
      <c r="T93" s="232"/>
      <c r="U93" s="232"/>
      <c r="V93" s="232"/>
      <c r="W93" s="232"/>
      <c r="X93" s="232"/>
      <c r="Y93"/>
      <c r="Z93"/>
      <c r="AA93"/>
      <c r="AB93"/>
      <c r="AC93" s="8"/>
    </row>
    <row r="94" spans="1:29" s="77" customFormat="1" ht="20.25">
      <c r="A94"/>
      <c r="B94" s="154"/>
      <c r="C94" s="176"/>
      <c r="D94" s="177"/>
      <c r="E94" s="196"/>
      <c r="F94" s="196"/>
      <c r="G94" s="196"/>
      <c r="H94" s="196"/>
      <c r="I94" s="196"/>
      <c r="J94" s="196"/>
      <c r="K94" s="196"/>
      <c r="L94" s="196"/>
      <c r="M94" s="225" t="s">
        <v>144</v>
      </c>
      <c r="N94" s="226"/>
      <c r="O94" s="196"/>
      <c r="P94" s="225" t="s">
        <v>143</v>
      </c>
      <c r="Q94" s="226"/>
      <c r="R94" s="226"/>
      <c r="S94" s="226"/>
      <c r="T94" s="226"/>
      <c r="U94" s="226"/>
      <c r="V94" s="226"/>
      <c r="W94" s="226"/>
      <c r="X94" s="226"/>
      <c r="Y94"/>
      <c r="Z94"/>
      <c r="AA94"/>
      <c r="AB94"/>
      <c r="AC94" s="8"/>
    </row>
    <row r="95" spans="1:29" s="77" customFormat="1" ht="20.25">
      <c r="A95"/>
      <c r="B95" s="154"/>
      <c r="C95" s="176"/>
      <c r="D95" s="177"/>
      <c r="E95" s="233" t="s">
        <v>146</v>
      </c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/>
      <c r="Z95"/>
      <c r="AA95"/>
      <c r="AB95"/>
      <c r="AC95" s="8"/>
    </row>
    <row r="96" spans="1:29" s="77" customFormat="1" ht="20.25">
      <c r="A96"/>
      <c r="B96" s="154"/>
      <c r="C96" s="176"/>
      <c r="D96" s="177"/>
      <c r="E96" s="227" t="s">
        <v>145</v>
      </c>
      <c r="F96" s="228"/>
      <c r="G96" s="228"/>
      <c r="H96" s="228"/>
      <c r="I96" s="228"/>
      <c r="J96" s="228"/>
      <c r="K96" s="228"/>
      <c r="L96" s="228"/>
      <c r="M96" s="229"/>
      <c r="N96" s="230"/>
      <c r="O96" s="196"/>
      <c r="P96" s="231" t="s">
        <v>149</v>
      </c>
      <c r="Q96" s="232"/>
      <c r="R96" s="232"/>
      <c r="S96" s="232"/>
      <c r="T96" s="232"/>
      <c r="U96" s="232"/>
      <c r="V96" s="232"/>
      <c r="W96" s="232"/>
      <c r="X96" s="232"/>
      <c r="Y96"/>
      <c r="Z96"/>
      <c r="AA96"/>
      <c r="AB96"/>
      <c r="AC96" s="8"/>
    </row>
    <row r="97" spans="1:29" s="77" customFormat="1" ht="20.25">
      <c r="A97"/>
      <c r="B97" s="154"/>
      <c r="C97" s="176"/>
      <c r="D97" s="177"/>
      <c r="E97" s="196"/>
      <c r="F97" s="196"/>
      <c r="G97" s="196"/>
      <c r="H97" s="196"/>
      <c r="I97" s="196"/>
      <c r="J97" s="196"/>
      <c r="K97" s="196"/>
      <c r="L97" s="196"/>
      <c r="M97" s="225" t="s">
        <v>144</v>
      </c>
      <c r="N97" s="226"/>
      <c r="O97" s="196"/>
      <c r="P97" s="225" t="s">
        <v>143</v>
      </c>
      <c r="Q97" s="226"/>
      <c r="R97" s="226"/>
      <c r="S97" s="226"/>
      <c r="T97" s="226"/>
      <c r="U97" s="226"/>
      <c r="V97" s="226"/>
      <c r="W97" s="226"/>
      <c r="X97" s="226"/>
      <c r="Y97"/>
      <c r="Z97"/>
      <c r="AA97"/>
      <c r="AB97"/>
      <c r="AC97" s="8"/>
    </row>
    <row r="98" spans="1:29" s="77" customFormat="1" ht="20.25">
      <c r="A98"/>
      <c r="B98" s="154"/>
      <c r="C98" s="176"/>
      <c r="D98" s="177"/>
      <c r="E98" s="197"/>
      <c r="F98" s="198"/>
      <c r="G98" s="199"/>
      <c r="H98" s="199"/>
      <c r="I98" s="199"/>
      <c r="J98" s="199"/>
      <c r="K98" s="200"/>
      <c r="L98" s="200"/>
      <c r="M98" s="199"/>
      <c r="N98" s="199"/>
      <c r="O98" s="201"/>
      <c r="P98" s="120"/>
      <c r="Q98" s="155"/>
      <c r="R98" s="120"/>
      <c r="S98" s="155"/>
      <c r="T98" s="120"/>
      <c r="U98" s="116"/>
      <c r="V98" s="116"/>
      <c r="W98" s="202"/>
      <c r="X98" s="116"/>
      <c r="Y98"/>
      <c r="Z98"/>
      <c r="AA98"/>
      <c r="AB98"/>
      <c r="AC98" s="8"/>
    </row>
    <row r="99" spans="1:29" s="77" customFormat="1" ht="22.5">
      <c r="A99"/>
      <c r="B99" s="154"/>
      <c r="C99" s="176"/>
      <c r="D99" s="177"/>
      <c r="E99" s="178"/>
      <c r="F99" s="179"/>
      <c r="G99" s="180"/>
      <c r="H99" s="180"/>
      <c r="I99" s="180"/>
      <c r="J99" s="180"/>
      <c r="K99" s="181"/>
      <c r="L99" s="181"/>
      <c r="M99" s="180"/>
      <c r="N99" s="180"/>
      <c r="O99" s="159"/>
      <c r="P99" s="160"/>
      <c r="Q99" s="155"/>
      <c r="R99" s="120"/>
      <c r="S99" s="155"/>
      <c r="T99" s="120"/>
      <c r="U99"/>
      <c r="V99"/>
      <c r="X99"/>
      <c r="Y99"/>
      <c r="Z99"/>
      <c r="AA99"/>
      <c r="AB99"/>
      <c r="AC99" s="8"/>
    </row>
    <row r="100" spans="1:29" s="77" customFormat="1" ht="22.5">
      <c r="A100"/>
      <c r="B100" s="154"/>
      <c r="C100" s="176"/>
      <c r="D100" s="177"/>
      <c r="E100" s="178"/>
      <c r="F100" s="179"/>
      <c r="G100" s="180"/>
      <c r="H100" s="180"/>
      <c r="I100" s="180"/>
      <c r="J100" s="180"/>
      <c r="K100" s="181"/>
      <c r="L100" s="181"/>
      <c r="M100" s="180"/>
      <c r="N100" s="180"/>
      <c r="O100" s="159"/>
      <c r="P100" s="160"/>
      <c r="Q100" s="155"/>
      <c r="R100" s="120"/>
      <c r="S100" s="155"/>
      <c r="T100" s="120"/>
      <c r="U100"/>
      <c r="V100"/>
      <c r="X100"/>
      <c r="Y100"/>
      <c r="Z100"/>
      <c r="AA100"/>
      <c r="AB100"/>
      <c r="AC100" s="8"/>
    </row>
    <row r="101" spans="1:29" s="77" customFormat="1" ht="22.5">
      <c r="A101"/>
      <c r="B101" s="154"/>
      <c r="C101" s="176"/>
      <c r="D101" s="177"/>
      <c r="E101" s="178"/>
      <c r="F101" s="179"/>
      <c r="G101" s="180"/>
      <c r="H101" s="180"/>
      <c r="I101" s="180"/>
      <c r="J101" s="180"/>
      <c r="K101" s="181"/>
      <c r="L101" s="181"/>
      <c r="M101" s="180"/>
      <c r="N101" s="180"/>
      <c r="O101" s="159"/>
      <c r="P101" s="160"/>
      <c r="Q101" s="155"/>
      <c r="R101" s="120"/>
      <c r="S101" s="155"/>
      <c r="T101" s="120"/>
      <c r="U101"/>
      <c r="V101"/>
      <c r="X101"/>
      <c r="Y101"/>
      <c r="Z101"/>
      <c r="AA101"/>
      <c r="AB101"/>
      <c r="AC101" s="8"/>
    </row>
    <row r="102" spans="1:29" s="77" customFormat="1" ht="22.5">
      <c r="A102"/>
      <c r="B102" s="154"/>
      <c r="C102" s="176"/>
      <c r="D102" s="177"/>
      <c r="E102" s="178"/>
      <c r="F102" s="179"/>
      <c r="G102" s="180"/>
      <c r="H102" s="180"/>
      <c r="I102" s="180"/>
      <c r="J102" s="180"/>
      <c r="K102" s="181"/>
      <c r="L102" s="181"/>
      <c r="M102" s="180"/>
      <c r="N102" s="180"/>
      <c r="O102" s="159"/>
      <c r="P102" s="160"/>
      <c r="Q102" s="155"/>
      <c r="R102" s="120"/>
      <c r="S102" s="155"/>
      <c r="T102" s="120"/>
      <c r="U102"/>
      <c r="V102"/>
      <c r="X102"/>
      <c r="Y102"/>
      <c r="Z102"/>
      <c r="AA102"/>
      <c r="AB102"/>
      <c r="AC102" s="8"/>
    </row>
    <row r="103" spans="1:29" s="77" customFormat="1" ht="22.5">
      <c r="A103"/>
      <c r="B103" s="154"/>
      <c r="C103" s="176"/>
      <c r="D103" s="177"/>
      <c r="E103" s="178"/>
      <c r="F103" s="179"/>
      <c r="G103" s="180"/>
      <c r="H103" s="180"/>
      <c r="I103" s="180"/>
      <c r="J103" s="180"/>
      <c r="K103" s="181"/>
      <c r="L103" s="181"/>
      <c r="M103" s="180"/>
      <c r="N103" s="180"/>
      <c r="O103" s="159"/>
      <c r="P103" s="160"/>
      <c r="Q103" s="155"/>
      <c r="R103" s="120"/>
      <c r="S103" s="155"/>
      <c r="T103" s="120"/>
      <c r="U103"/>
      <c r="V103"/>
      <c r="X103"/>
      <c r="Y103"/>
      <c r="Z103"/>
      <c r="AA103"/>
      <c r="AB103"/>
      <c r="AC103" s="8"/>
    </row>
    <row r="104" spans="1:29" ht="22.5">
      <c r="C104" s="176"/>
      <c r="D104" s="177"/>
      <c r="E104" s="178"/>
      <c r="F104" s="179"/>
      <c r="G104" s="180"/>
      <c r="H104" s="180"/>
      <c r="I104" s="180"/>
      <c r="J104" s="180"/>
      <c r="K104" s="181"/>
      <c r="L104" s="181"/>
      <c r="M104" s="180"/>
      <c r="N104" s="180"/>
      <c r="O104" s="159"/>
      <c r="P104" s="160"/>
      <c r="Q104" s="155"/>
      <c r="R104" s="120"/>
      <c r="S104" s="155"/>
      <c r="T104" s="120"/>
    </row>
    <row r="105" spans="1:29" ht="22.5">
      <c r="C105" s="176"/>
      <c r="D105" s="177"/>
      <c r="E105" s="178"/>
      <c r="F105" s="179"/>
      <c r="G105" s="180"/>
      <c r="H105" s="180"/>
      <c r="I105" s="180"/>
      <c r="J105" s="180"/>
      <c r="K105" s="181"/>
      <c r="L105" s="181"/>
      <c r="M105" s="180"/>
      <c r="N105" s="180"/>
      <c r="O105" s="159"/>
      <c r="P105" s="160"/>
      <c r="Q105" s="155"/>
      <c r="R105" s="120"/>
      <c r="S105" s="155"/>
      <c r="T105" s="120"/>
    </row>
    <row r="106" spans="1:29" ht="22.5">
      <c r="C106" s="176"/>
      <c r="D106" s="177"/>
      <c r="E106" s="178"/>
      <c r="F106" s="179"/>
      <c r="G106" s="180"/>
      <c r="H106" s="180"/>
      <c r="I106" s="180"/>
      <c r="J106" s="180"/>
      <c r="K106" s="181"/>
      <c r="L106" s="181"/>
      <c r="M106" s="180"/>
      <c r="N106" s="180"/>
      <c r="O106" s="159"/>
      <c r="P106" s="160"/>
      <c r="Q106" s="155"/>
      <c r="R106" s="120"/>
      <c r="S106" s="155"/>
      <c r="T106" s="120"/>
    </row>
    <row r="107" spans="1:29" ht="22.5">
      <c r="C107" s="176"/>
      <c r="D107" s="177"/>
      <c r="E107" s="178"/>
      <c r="F107" s="179"/>
      <c r="G107" s="180"/>
      <c r="H107" s="180"/>
      <c r="I107" s="180"/>
      <c r="J107" s="180"/>
      <c r="K107" s="181"/>
      <c r="L107" s="181"/>
      <c r="M107" s="180"/>
      <c r="N107" s="180"/>
      <c r="O107" s="159"/>
      <c r="P107" s="160"/>
      <c r="Q107" s="155"/>
      <c r="R107" s="120"/>
      <c r="S107" s="155"/>
      <c r="T107" s="120"/>
    </row>
    <row r="108" spans="1:29" ht="22.5">
      <c r="C108" s="176"/>
      <c r="D108" s="182"/>
      <c r="E108" s="178"/>
      <c r="F108" s="179"/>
      <c r="G108" s="180"/>
      <c r="H108" s="180"/>
      <c r="I108" s="180"/>
      <c r="J108" s="180"/>
      <c r="K108" s="181"/>
      <c r="L108" s="181"/>
      <c r="M108" s="180"/>
      <c r="N108" s="180"/>
      <c r="O108" s="159"/>
      <c r="P108" s="160"/>
      <c r="Q108" s="155"/>
      <c r="R108" s="120"/>
      <c r="S108" s="155"/>
      <c r="T108" s="120"/>
    </row>
    <row r="109" spans="1:29" ht="22.5">
      <c r="C109" s="176"/>
      <c r="D109" s="177"/>
      <c r="E109" s="178"/>
      <c r="F109" s="179"/>
      <c r="G109" s="180"/>
      <c r="H109" s="180"/>
      <c r="I109" s="180"/>
      <c r="J109" s="180"/>
      <c r="K109" s="181"/>
      <c r="L109" s="181"/>
      <c r="M109" s="180"/>
      <c r="N109" s="180"/>
      <c r="O109" s="159"/>
      <c r="P109" s="160"/>
      <c r="Q109" s="155"/>
      <c r="R109" s="120"/>
      <c r="S109" s="155"/>
      <c r="T109" s="120"/>
    </row>
    <row r="110" spans="1:29" ht="22.5">
      <c r="E110" s="178"/>
      <c r="F110" s="179"/>
      <c r="G110" s="180"/>
      <c r="H110" s="180"/>
      <c r="I110" s="180"/>
      <c r="J110" s="180"/>
      <c r="K110" s="181"/>
      <c r="L110" s="181"/>
      <c r="M110" s="180"/>
      <c r="N110" s="180"/>
      <c r="O110" s="159"/>
      <c r="P110" s="160"/>
      <c r="Q110" s="155"/>
      <c r="R110" s="120"/>
      <c r="S110" s="155"/>
      <c r="T110" s="120"/>
    </row>
    <row r="111" spans="1:29" ht="22.5">
      <c r="E111" s="178"/>
      <c r="F111" s="179"/>
      <c r="G111" s="180"/>
      <c r="H111" s="180"/>
      <c r="I111" s="180"/>
      <c r="J111" s="180"/>
      <c r="K111" s="181"/>
      <c r="L111" s="181"/>
      <c r="M111" s="180"/>
      <c r="N111" s="180"/>
      <c r="O111" s="159"/>
      <c r="P111" s="160"/>
      <c r="Q111" s="155"/>
      <c r="R111" s="120"/>
      <c r="S111" s="155"/>
      <c r="T111" s="120"/>
    </row>
    <row r="112" spans="1:29" ht="22.5">
      <c r="B112" s="116"/>
      <c r="E112" s="178"/>
      <c r="F112" s="179"/>
      <c r="G112" s="180"/>
      <c r="H112" s="180"/>
      <c r="I112" s="180"/>
      <c r="J112" s="180"/>
      <c r="K112" s="181"/>
      <c r="L112" s="181"/>
      <c r="M112" s="180"/>
      <c r="N112" s="180"/>
      <c r="O112" s="159"/>
      <c r="P112" s="160"/>
      <c r="Q112" s="155"/>
      <c r="R112" s="120"/>
      <c r="S112" s="155"/>
      <c r="T112" s="120"/>
    </row>
    <row r="113" spans="2:29" ht="21.75">
      <c r="B113" s="118"/>
      <c r="E113" s="183"/>
      <c r="F113" s="184"/>
      <c r="G113" s="180"/>
      <c r="H113" s="180"/>
      <c r="I113" s="180"/>
      <c r="J113" s="180"/>
      <c r="K113" s="181"/>
      <c r="L113" s="181"/>
      <c r="M113" s="180"/>
      <c r="N113" s="185"/>
      <c r="O113" s="165"/>
      <c r="P113" s="165"/>
      <c r="Q113" s="117"/>
      <c r="R113" s="164"/>
      <c r="S113" s="117"/>
      <c r="T113" s="117"/>
    </row>
    <row r="114" spans="2:29" ht="22.5">
      <c r="B114" s="118"/>
      <c r="E114" s="178"/>
      <c r="F114" s="179"/>
      <c r="G114" s="180"/>
      <c r="H114" s="180"/>
      <c r="I114" s="180"/>
      <c r="J114" s="180"/>
      <c r="K114" s="181"/>
      <c r="L114" s="181"/>
      <c r="M114" s="192"/>
      <c r="N114" s="192"/>
      <c r="O114" s="193"/>
      <c r="P114" s="160"/>
      <c r="Q114" s="155"/>
      <c r="R114" s="120"/>
      <c r="S114" s="155"/>
      <c r="T114" s="120"/>
    </row>
    <row r="115" spans="2:29" ht="21" customHeight="1">
      <c r="AC115"/>
    </row>
    <row r="116" spans="2:29">
      <c r="AC116"/>
    </row>
    <row r="117" spans="2:29" ht="59.25" customHeight="1">
      <c r="AC117"/>
    </row>
    <row r="118" spans="2:29">
      <c r="AC118"/>
    </row>
    <row r="119" spans="2:29">
      <c r="AC119"/>
    </row>
    <row r="120" spans="2:29">
      <c r="E120" s="8"/>
      <c r="K120"/>
      <c r="L120"/>
      <c r="M120"/>
      <c r="N120"/>
      <c r="O120"/>
      <c r="P120"/>
      <c r="Q120"/>
      <c r="R120"/>
      <c r="S120"/>
      <c r="W120"/>
      <c r="AC120"/>
    </row>
    <row r="121" spans="2:29">
      <c r="E121" s="8"/>
      <c r="K121"/>
      <c r="L121"/>
      <c r="M121"/>
      <c r="N121"/>
      <c r="O121"/>
      <c r="P121"/>
      <c r="Q121"/>
      <c r="R121"/>
      <c r="S121"/>
      <c r="W121"/>
      <c r="AC121"/>
    </row>
    <row r="122" spans="2:29">
      <c r="E122" s="8"/>
      <c r="K122"/>
      <c r="L122"/>
      <c r="M122"/>
      <c r="N122"/>
      <c r="O122"/>
      <c r="P122"/>
      <c r="Q122"/>
      <c r="R122"/>
      <c r="S122"/>
      <c r="W122"/>
      <c r="AC122"/>
    </row>
    <row r="123" spans="2:29">
      <c r="E123" s="8"/>
      <c r="K123"/>
      <c r="L123"/>
      <c r="M123"/>
      <c r="N123"/>
      <c r="O123"/>
      <c r="P123"/>
      <c r="Q123"/>
      <c r="R123"/>
      <c r="S123"/>
      <c r="W123"/>
      <c r="AC123"/>
    </row>
    <row r="124" spans="2:29">
      <c r="E124" s="8"/>
      <c r="K124"/>
      <c r="L124"/>
      <c r="M124"/>
      <c r="N124"/>
      <c r="O124"/>
      <c r="P124"/>
      <c r="Q124"/>
      <c r="R124"/>
      <c r="S124"/>
      <c r="W124"/>
      <c r="AC124"/>
    </row>
    <row r="125" spans="2:29" ht="20.25" customHeight="1">
      <c r="E125" s="8"/>
      <c r="K125"/>
      <c r="L125"/>
      <c r="M125"/>
      <c r="N125"/>
      <c r="O125"/>
      <c r="P125"/>
      <c r="Q125"/>
      <c r="R125"/>
      <c r="S125"/>
      <c r="W125"/>
      <c r="AC125"/>
    </row>
    <row r="126" spans="2:29" ht="18.75" customHeight="1">
      <c r="E126" s="8"/>
      <c r="K126"/>
      <c r="L126"/>
      <c r="M126"/>
      <c r="N126"/>
      <c r="O126"/>
      <c r="P126"/>
      <c r="Q126"/>
      <c r="R126"/>
      <c r="S126"/>
      <c r="W126"/>
      <c r="AC126"/>
    </row>
    <row r="127" spans="2:29">
      <c r="E127" s="8"/>
      <c r="K127"/>
      <c r="L127"/>
      <c r="M127"/>
      <c r="N127"/>
      <c r="O127"/>
      <c r="P127"/>
      <c r="Q127"/>
      <c r="R127"/>
      <c r="S127"/>
      <c r="W127"/>
      <c r="AC127"/>
    </row>
    <row r="128" spans="2:29">
      <c r="E128" s="8"/>
      <c r="K128"/>
      <c r="L128"/>
      <c r="M128"/>
      <c r="N128"/>
      <c r="O128"/>
      <c r="P128"/>
      <c r="Q128"/>
      <c r="R128"/>
      <c r="S128"/>
      <c r="W128"/>
      <c r="AC128"/>
    </row>
    <row r="129" spans="5:29">
      <c r="E129" s="8"/>
      <c r="K129"/>
      <c r="L129"/>
      <c r="M129"/>
      <c r="N129"/>
      <c r="O129"/>
      <c r="P129"/>
      <c r="Q129"/>
      <c r="R129"/>
      <c r="S129"/>
      <c r="W129"/>
      <c r="AC129"/>
    </row>
    <row r="130" spans="5:29">
      <c r="E130" s="8"/>
      <c r="K130"/>
      <c r="L130"/>
      <c r="M130"/>
      <c r="N130"/>
      <c r="O130"/>
      <c r="P130"/>
      <c r="Q130"/>
      <c r="R130"/>
      <c r="S130"/>
      <c r="W130"/>
      <c r="AC130"/>
    </row>
    <row r="131" spans="5:29" ht="18.75" customHeight="1">
      <c r="E131" s="8"/>
      <c r="K131"/>
      <c r="L131"/>
      <c r="M131"/>
      <c r="N131"/>
      <c r="O131"/>
      <c r="P131"/>
      <c r="Q131"/>
      <c r="R131"/>
      <c r="S131"/>
      <c r="W131"/>
      <c r="AC131"/>
    </row>
    <row r="132" spans="5:29">
      <c r="E132" s="8"/>
      <c r="K132"/>
      <c r="L132"/>
      <c r="M132"/>
      <c r="N132"/>
      <c r="O132"/>
      <c r="P132"/>
      <c r="Q132"/>
      <c r="R132"/>
      <c r="S132"/>
      <c r="W132"/>
      <c r="AC132"/>
    </row>
    <row r="133" spans="5:29">
      <c r="E133" s="8"/>
      <c r="K133"/>
      <c r="L133"/>
      <c r="M133"/>
      <c r="N133"/>
      <c r="O133"/>
      <c r="P133"/>
      <c r="Q133"/>
      <c r="R133"/>
      <c r="S133"/>
      <c r="W133"/>
      <c r="AC133"/>
    </row>
    <row r="134" spans="5:29">
      <c r="E134" s="8"/>
      <c r="K134"/>
      <c r="L134"/>
      <c r="M134"/>
      <c r="N134"/>
      <c r="O134"/>
      <c r="P134"/>
      <c r="Q134"/>
      <c r="R134"/>
      <c r="S134"/>
      <c r="W134"/>
      <c r="AC134"/>
    </row>
    <row r="135" spans="5:29">
      <c r="E135" s="8"/>
      <c r="K135"/>
      <c r="L135"/>
      <c r="M135"/>
      <c r="N135"/>
      <c r="O135"/>
      <c r="P135"/>
      <c r="Q135"/>
      <c r="R135"/>
      <c r="S135"/>
      <c r="W135"/>
      <c r="AC135"/>
    </row>
    <row r="136" spans="5:29">
      <c r="E136" s="8"/>
      <c r="K136"/>
      <c r="L136"/>
      <c r="M136"/>
      <c r="N136"/>
      <c r="O136"/>
      <c r="P136"/>
      <c r="Q136"/>
      <c r="R136"/>
      <c r="S136"/>
      <c r="W136"/>
      <c r="AC136"/>
    </row>
    <row r="137" spans="5:29">
      <c r="E137" s="8"/>
      <c r="K137"/>
      <c r="L137"/>
      <c r="M137"/>
      <c r="N137"/>
      <c r="O137"/>
      <c r="P137"/>
      <c r="Q137"/>
      <c r="R137"/>
      <c r="S137"/>
      <c r="W137"/>
      <c r="AC137"/>
    </row>
    <row r="138" spans="5:29">
      <c r="E138" s="8"/>
      <c r="K138"/>
      <c r="L138"/>
      <c r="M138"/>
      <c r="N138"/>
      <c r="O138"/>
      <c r="P138"/>
      <c r="Q138"/>
      <c r="R138"/>
      <c r="S138"/>
      <c r="W138"/>
      <c r="AC138"/>
    </row>
    <row r="139" spans="5:29">
      <c r="E139" s="8"/>
      <c r="K139"/>
      <c r="L139"/>
      <c r="M139"/>
      <c r="N139"/>
      <c r="O139"/>
      <c r="P139"/>
      <c r="Q139"/>
      <c r="R139"/>
      <c r="S139"/>
      <c r="W139"/>
      <c r="AC139"/>
    </row>
    <row r="140" spans="5:29">
      <c r="E140" s="8"/>
      <c r="K140"/>
      <c r="L140"/>
      <c r="M140"/>
      <c r="N140"/>
      <c r="O140"/>
      <c r="P140"/>
      <c r="Q140"/>
      <c r="R140"/>
      <c r="S140"/>
      <c r="W140"/>
      <c r="AC140"/>
    </row>
    <row r="141" spans="5:29">
      <c r="E141" s="8"/>
      <c r="K141"/>
      <c r="L141"/>
      <c r="M141"/>
      <c r="N141"/>
      <c r="O141"/>
      <c r="P141"/>
      <c r="Q141"/>
      <c r="R141"/>
      <c r="S141"/>
      <c r="W141"/>
      <c r="AC141"/>
    </row>
    <row r="142" spans="5:29">
      <c r="E142" s="8"/>
      <c r="K142"/>
      <c r="L142"/>
      <c r="M142"/>
      <c r="N142"/>
      <c r="O142"/>
      <c r="P142"/>
      <c r="Q142"/>
      <c r="R142"/>
      <c r="S142"/>
      <c r="W142"/>
      <c r="AC142"/>
    </row>
    <row r="143" spans="5:29">
      <c r="E143" s="8"/>
      <c r="K143"/>
      <c r="L143"/>
      <c r="M143"/>
      <c r="N143"/>
      <c r="O143"/>
      <c r="P143"/>
      <c r="Q143"/>
      <c r="R143"/>
      <c r="S143"/>
      <c r="W143"/>
      <c r="AC143"/>
    </row>
    <row r="144" spans="5:29">
      <c r="E144" s="8"/>
      <c r="K144"/>
      <c r="L144"/>
      <c r="M144"/>
      <c r="N144"/>
      <c r="O144"/>
      <c r="P144"/>
      <c r="Q144"/>
      <c r="R144"/>
      <c r="S144"/>
      <c r="W144"/>
      <c r="AC144"/>
    </row>
    <row r="145" spans="5:29">
      <c r="E145" s="8"/>
      <c r="K145"/>
      <c r="L145"/>
      <c r="M145"/>
      <c r="N145"/>
      <c r="O145"/>
      <c r="P145"/>
      <c r="Q145"/>
      <c r="R145"/>
      <c r="S145"/>
      <c r="W145"/>
      <c r="AC145"/>
    </row>
    <row r="146" spans="5:29">
      <c r="E146" s="8"/>
      <c r="K146"/>
      <c r="L146"/>
      <c r="M146"/>
      <c r="N146"/>
      <c r="O146"/>
      <c r="P146"/>
      <c r="Q146"/>
      <c r="R146"/>
      <c r="S146"/>
      <c r="W146"/>
      <c r="AC146"/>
    </row>
    <row r="147" spans="5:29">
      <c r="E147" s="8"/>
      <c r="K147"/>
      <c r="L147"/>
      <c r="M147"/>
      <c r="N147"/>
      <c r="O147"/>
      <c r="P147"/>
      <c r="Q147"/>
      <c r="R147"/>
      <c r="S147"/>
      <c r="W147"/>
      <c r="AC147"/>
    </row>
    <row r="148" spans="5:29">
      <c r="E148" s="8"/>
      <c r="K148"/>
      <c r="L148"/>
      <c r="M148"/>
      <c r="N148"/>
      <c r="O148"/>
      <c r="P148"/>
      <c r="Q148"/>
      <c r="R148"/>
      <c r="S148"/>
      <c r="W148"/>
      <c r="AC148"/>
    </row>
    <row r="149" spans="5:29">
      <c r="E149" s="8"/>
      <c r="K149"/>
      <c r="L149"/>
      <c r="M149"/>
      <c r="N149"/>
      <c r="O149"/>
      <c r="P149"/>
      <c r="Q149"/>
      <c r="R149"/>
      <c r="S149"/>
      <c r="W149"/>
      <c r="AC149"/>
    </row>
    <row r="150" spans="5:29">
      <c r="E150" s="8"/>
      <c r="K150"/>
      <c r="L150"/>
      <c r="M150"/>
      <c r="N150"/>
      <c r="O150"/>
      <c r="P150"/>
      <c r="Q150"/>
      <c r="R150"/>
      <c r="S150"/>
      <c r="W150"/>
      <c r="AC150"/>
    </row>
    <row r="151" spans="5:29">
      <c r="E151" s="8"/>
      <c r="K151"/>
      <c r="L151"/>
      <c r="M151"/>
      <c r="N151"/>
      <c r="O151"/>
      <c r="P151"/>
      <c r="Q151"/>
      <c r="R151"/>
      <c r="S151"/>
      <c r="W151"/>
      <c r="AC151"/>
    </row>
    <row r="152" spans="5:29">
      <c r="E152" s="8"/>
      <c r="K152"/>
      <c r="L152"/>
      <c r="M152"/>
      <c r="N152"/>
      <c r="O152"/>
      <c r="P152"/>
      <c r="Q152"/>
      <c r="R152"/>
      <c r="S152"/>
      <c r="W152"/>
      <c r="AC152"/>
    </row>
    <row r="153" spans="5:29">
      <c r="E153" s="8"/>
      <c r="K153"/>
      <c r="L153"/>
      <c r="M153"/>
      <c r="N153"/>
      <c r="O153"/>
      <c r="P153"/>
      <c r="Q153"/>
      <c r="R153"/>
      <c r="S153"/>
      <c r="W153"/>
      <c r="AC153"/>
    </row>
    <row r="154" spans="5:29">
      <c r="E154" s="8"/>
      <c r="K154"/>
      <c r="L154"/>
      <c r="M154"/>
      <c r="N154"/>
      <c r="O154"/>
      <c r="P154"/>
      <c r="Q154"/>
      <c r="R154"/>
      <c r="S154"/>
      <c r="W154"/>
      <c r="AC154"/>
    </row>
    <row r="155" spans="5:29">
      <c r="E155" s="8"/>
      <c r="K155"/>
      <c r="L155"/>
      <c r="M155"/>
      <c r="N155"/>
      <c r="O155"/>
      <c r="P155"/>
      <c r="Q155"/>
      <c r="R155"/>
      <c r="S155"/>
      <c r="W155"/>
      <c r="AC155"/>
    </row>
    <row r="156" spans="5:29">
      <c r="E156" s="8"/>
      <c r="K156"/>
      <c r="L156"/>
      <c r="M156"/>
      <c r="N156"/>
      <c r="O156"/>
      <c r="P156"/>
      <c r="Q156"/>
      <c r="R156"/>
      <c r="S156"/>
      <c r="W156"/>
      <c r="AC156"/>
    </row>
    <row r="157" spans="5:29">
      <c r="E157" s="8"/>
      <c r="K157"/>
      <c r="L157"/>
      <c r="M157"/>
      <c r="N157"/>
      <c r="O157"/>
      <c r="P157"/>
      <c r="Q157"/>
      <c r="R157"/>
      <c r="S157"/>
      <c r="W157"/>
      <c r="AC157"/>
    </row>
    <row r="158" spans="5:29">
      <c r="E158" s="8"/>
      <c r="K158"/>
      <c r="L158"/>
      <c r="M158"/>
      <c r="N158"/>
      <c r="O158"/>
      <c r="P158"/>
      <c r="Q158"/>
      <c r="R158"/>
      <c r="S158"/>
      <c r="W158"/>
      <c r="AC158"/>
    </row>
    <row r="159" spans="5:29">
      <c r="E159" s="8"/>
      <c r="K159"/>
      <c r="L159"/>
      <c r="M159"/>
      <c r="N159"/>
      <c r="O159"/>
      <c r="P159"/>
      <c r="Q159"/>
      <c r="R159"/>
      <c r="S159"/>
      <c r="W159"/>
      <c r="AC159"/>
    </row>
    <row r="160" spans="5:29">
      <c r="E160" s="8"/>
      <c r="K160"/>
      <c r="L160"/>
      <c r="M160"/>
      <c r="N160"/>
      <c r="O160"/>
      <c r="P160"/>
      <c r="Q160"/>
      <c r="R160"/>
      <c r="S160"/>
      <c r="W160"/>
      <c r="AC160"/>
    </row>
    <row r="161" spans="5:29">
      <c r="E161" s="8"/>
      <c r="K161"/>
      <c r="L161"/>
      <c r="M161"/>
      <c r="N161"/>
      <c r="O161"/>
      <c r="P161"/>
      <c r="Q161"/>
      <c r="R161"/>
      <c r="S161"/>
      <c r="W161"/>
      <c r="AC161"/>
    </row>
    <row r="162" spans="5:29">
      <c r="E162" s="8"/>
      <c r="K162"/>
      <c r="L162"/>
      <c r="M162"/>
      <c r="N162"/>
      <c r="O162"/>
      <c r="P162"/>
      <c r="Q162"/>
      <c r="R162"/>
      <c r="S162"/>
      <c r="W162"/>
      <c r="AC162"/>
    </row>
    <row r="163" spans="5:29">
      <c r="E163" s="8"/>
      <c r="K163"/>
      <c r="L163"/>
      <c r="M163"/>
      <c r="N163"/>
      <c r="O163"/>
      <c r="P163"/>
      <c r="Q163"/>
      <c r="R163"/>
      <c r="S163"/>
      <c r="W163"/>
      <c r="AC163"/>
    </row>
    <row r="164" spans="5:29">
      <c r="E164" s="8"/>
      <c r="K164"/>
      <c r="L164"/>
      <c r="M164"/>
      <c r="N164"/>
      <c r="O164"/>
      <c r="P164"/>
      <c r="Q164"/>
      <c r="R164"/>
      <c r="S164"/>
      <c r="W164"/>
      <c r="AC164"/>
    </row>
    <row r="165" spans="5:29">
      <c r="E165" s="8"/>
      <c r="K165"/>
      <c r="L165"/>
      <c r="M165"/>
      <c r="N165"/>
      <c r="O165"/>
      <c r="P165"/>
      <c r="Q165"/>
      <c r="R165"/>
      <c r="S165"/>
      <c r="W165"/>
      <c r="AC165"/>
    </row>
    <row r="166" spans="5:29">
      <c r="E166" s="8"/>
      <c r="K166"/>
      <c r="L166"/>
      <c r="M166"/>
      <c r="N166"/>
      <c r="O166"/>
      <c r="P166"/>
      <c r="Q166"/>
      <c r="R166"/>
      <c r="S166"/>
      <c r="W166"/>
      <c r="AC166"/>
    </row>
    <row r="167" spans="5:29">
      <c r="E167" s="8"/>
      <c r="K167"/>
      <c r="L167"/>
      <c r="M167"/>
      <c r="N167"/>
      <c r="O167"/>
      <c r="P167"/>
      <c r="Q167"/>
      <c r="R167"/>
      <c r="S167"/>
      <c r="W167"/>
      <c r="AC167"/>
    </row>
    <row r="168" spans="5:29">
      <c r="E168" s="8"/>
      <c r="K168"/>
      <c r="L168"/>
      <c r="M168"/>
      <c r="N168"/>
      <c r="O168"/>
      <c r="P168"/>
      <c r="Q168"/>
      <c r="R168"/>
      <c r="S168"/>
      <c r="W168"/>
      <c r="AC168"/>
    </row>
    <row r="169" spans="5:29">
      <c r="E169" s="8"/>
      <c r="K169"/>
      <c r="L169"/>
      <c r="M169"/>
      <c r="N169"/>
      <c r="O169"/>
      <c r="P169"/>
      <c r="Q169"/>
      <c r="R169"/>
      <c r="S169"/>
      <c r="W169"/>
      <c r="AC169"/>
    </row>
    <row r="170" spans="5:29">
      <c r="E170" s="8"/>
      <c r="K170"/>
      <c r="L170"/>
      <c r="M170"/>
      <c r="N170"/>
      <c r="O170"/>
      <c r="P170"/>
      <c r="Q170"/>
      <c r="R170"/>
      <c r="S170"/>
      <c r="W170"/>
      <c r="AC170"/>
    </row>
    <row r="171" spans="5:29">
      <c r="E171" s="8"/>
      <c r="K171"/>
      <c r="L171"/>
      <c r="M171"/>
      <c r="N171"/>
      <c r="O171"/>
      <c r="P171"/>
      <c r="Q171"/>
      <c r="R171"/>
      <c r="S171"/>
      <c r="W171"/>
      <c r="AC171"/>
    </row>
    <row r="172" spans="5:29">
      <c r="E172" s="8"/>
      <c r="K172"/>
      <c r="L172"/>
      <c r="M172"/>
      <c r="N172"/>
      <c r="O172"/>
      <c r="P172"/>
      <c r="Q172"/>
      <c r="R172"/>
      <c r="S172"/>
      <c r="W172"/>
      <c r="AC172"/>
    </row>
    <row r="173" spans="5:29">
      <c r="E173" s="8"/>
      <c r="K173"/>
      <c r="L173"/>
      <c r="M173"/>
      <c r="N173"/>
      <c r="O173"/>
      <c r="P173"/>
      <c r="Q173"/>
      <c r="R173"/>
      <c r="S173"/>
      <c r="W173"/>
      <c r="AC173"/>
    </row>
    <row r="174" spans="5:29">
      <c r="E174" s="8"/>
      <c r="K174"/>
      <c r="L174"/>
      <c r="M174"/>
      <c r="N174"/>
      <c r="O174"/>
      <c r="P174"/>
      <c r="Q174"/>
      <c r="R174"/>
      <c r="S174"/>
      <c r="W174"/>
      <c r="AC174"/>
    </row>
    <row r="175" spans="5:29">
      <c r="E175" s="8"/>
      <c r="K175"/>
      <c r="L175"/>
      <c r="M175"/>
      <c r="N175"/>
      <c r="O175"/>
      <c r="P175"/>
      <c r="Q175"/>
      <c r="R175"/>
      <c r="S175"/>
      <c r="W175"/>
      <c r="AC175"/>
    </row>
    <row r="176" spans="5:29">
      <c r="E176" s="8"/>
      <c r="K176"/>
      <c r="L176"/>
      <c r="M176"/>
      <c r="N176"/>
      <c r="O176"/>
      <c r="P176"/>
      <c r="Q176"/>
      <c r="R176"/>
      <c r="S176"/>
      <c r="W176"/>
      <c r="AC176"/>
    </row>
    <row r="177" spans="5:29">
      <c r="E177" s="8"/>
      <c r="K177"/>
      <c r="L177"/>
      <c r="M177"/>
      <c r="N177"/>
      <c r="O177"/>
      <c r="P177"/>
      <c r="Q177"/>
      <c r="R177"/>
      <c r="S177"/>
      <c r="W177"/>
      <c r="AC177"/>
    </row>
    <row r="178" spans="5:29">
      <c r="E178" s="8"/>
      <c r="K178"/>
      <c r="L178"/>
      <c r="M178"/>
      <c r="N178"/>
      <c r="O178"/>
      <c r="P178"/>
      <c r="Q178"/>
      <c r="R178"/>
      <c r="S178"/>
      <c r="W178"/>
      <c r="AC178"/>
    </row>
    <row r="179" spans="5:29">
      <c r="E179" s="8"/>
      <c r="K179"/>
      <c r="L179"/>
      <c r="M179"/>
      <c r="N179"/>
      <c r="O179"/>
      <c r="P179"/>
      <c r="Q179"/>
      <c r="R179"/>
      <c r="S179"/>
      <c r="W179"/>
      <c r="AC179"/>
    </row>
    <row r="180" spans="5:29">
      <c r="E180" s="8"/>
      <c r="K180"/>
      <c r="L180"/>
      <c r="M180"/>
      <c r="N180"/>
      <c r="O180"/>
      <c r="P180"/>
      <c r="Q180"/>
      <c r="R180"/>
      <c r="S180"/>
      <c r="W180"/>
      <c r="AC180"/>
    </row>
    <row r="181" spans="5:29">
      <c r="E181" s="8"/>
      <c r="K181"/>
      <c r="L181"/>
      <c r="M181"/>
      <c r="N181"/>
      <c r="O181"/>
      <c r="P181"/>
      <c r="Q181"/>
      <c r="R181"/>
      <c r="S181"/>
      <c r="W181"/>
      <c r="AC181"/>
    </row>
    <row r="182" spans="5:29">
      <c r="E182" s="8"/>
      <c r="K182"/>
      <c r="L182"/>
      <c r="M182"/>
      <c r="N182"/>
      <c r="O182"/>
      <c r="P182"/>
      <c r="Q182"/>
      <c r="R182"/>
      <c r="S182"/>
      <c r="W182"/>
      <c r="AC182"/>
    </row>
    <row r="183" spans="5:29">
      <c r="E183" s="8"/>
      <c r="K183"/>
      <c r="L183"/>
      <c r="M183"/>
      <c r="N183"/>
      <c r="O183"/>
      <c r="P183"/>
      <c r="Q183"/>
      <c r="R183"/>
      <c r="S183"/>
      <c r="W183"/>
      <c r="AC183"/>
    </row>
    <row r="184" spans="5:29">
      <c r="E184" s="8"/>
      <c r="K184"/>
      <c r="L184"/>
      <c r="M184"/>
      <c r="N184"/>
      <c r="O184"/>
      <c r="P184"/>
      <c r="Q184"/>
      <c r="R184"/>
      <c r="S184"/>
      <c r="W184"/>
      <c r="AC184"/>
    </row>
    <row r="185" spans="5:29">
      <c r="E185" s="8"/>
      <c r="K185"/>
      <c r="L185"/>
      <c r="M185"/>
      <c r="N185"/>
      <c r="O185"/>
      <c r="P185"/>
      <c r="Q185"/>
      <c r="R185"/>
      <c r="S185"/>
      <c r="W185"/>
      <c r="AC185"/>
    </row>
    <row r="186" spans="5:29">
      <c r="E186" s="8"/>
      <c r="K186"/>
      <c r="L186"/>
      <c r="M186"/>
      <c r="N186"/>
      <c r="O186"/>
      <c r="P186"/>
      <c r="Q186"/>
      <c r="R186"/>
      <c r="S186"/>
      <c r="W186"/>
      <c r="AC186"/>
    </row>
    <row r="187" spans="5:29">
      <c r="E187" s="8"/>
      <c r="K187"/>
      <c r="L187"/>
      <c r="M187"/>
      <c r="N187"/>
      <c r="O187"/>
      <c r="P187"/>
      <c r="Q187"/>
      <c r="R187"/>
      <c r="S187"/>
      <c r="W187"/>
      <c r="AC187"/>
    </row>
    <row r="188" spans="5:29">
      <c r="E188" s="8"/>
      <c r="K188"/>
      <c r="L188"/>
      <c r="M188"/>
      <c r="N188"/>
      <c r="O188"/>
      <c r="P188"/>
      <c r="Q188"/>
      <c r="R188"/>
      <c r="S188"/>
      <c r="W188"/>
      <c r="AC188"/>
    </row>
    <row r="189" spans="5:29">
      <c r="E189" s="8"/>
      <c r="K189"/>
      <c r="L189"/>
      <c r="M189"/>
      <c r="N189"/>
      <c r="O189"/>
      <c r="P189"/>
      <c r="Q189"/>
      <c r="R189"/>
      <c r="S189"/>
      <c r="W189"/>
      <c r="AC189"/>
    </row>
    <row r="190" spans="5:29">
      <c r="E190" s="8"/>
      <c r="K190"/>
      <c r="L190"/>
      <c r="M190"/>
      <c r="N190"/>
      <c r="O190"/>
      <c r="P190"/>
      <c r="Q190"/>
      <c r="R190"/>
      <c r="S190"/>
      <c r="W190"/>
      <c r="AC190"/>
    </row>
    <row r="191" spans="5:29">
      <c r="E191" s="8"/>
      <c r="K191"/>
      <c r="L191"/>
      <c r="M191"/>
      <c r="N191"/>
      <c r="O191"/>
      <c r="P191"/>
      <c r="Q191"/>
      <c r="R191"/>
      <c r="S191"/>
      <c r="W191"/>
      <c r="AC191"/>
    </row>
    <row r="192" spans="5:29">
      <c r="E192" s="8"/>
      <c r="K192"/>
      <c r="L192"/>
      <c r="M192"/>
      <c r="N192"/>
      <c r="O192"/>
      <c r="P192"/>
      <c r="Q192"/>
      <c r="R192"/>
      <c r="S192"/>
      <c r="W192"/>
      <c r="AC192"/>
    </row>
    <row r="193" spans="5:29">
      <c r="E193" s="8"/>
      <c r="K193"/>
      <c r="L193"/>
      <c r="M193"/>
      <c r="N193"/>
      <c r="O193"/>
      <c r="P193"/>
      <c r="Q193"/>
      <c r="R193"/>
      <c r="S193"/>
      <c r="W193"/>
      <c r="AC193"/>
    </row>
    <row r="194" spans="5:29">
      <c r="E194" s="8"/>
      <c r="K194"/>
      <c r="L194"/>
      <c r="M194"/>
      <c r="N194"/>
      <c r="O194"/>
      <c r="P194"/>
      <c r="Q194"/>
      <c r="R194"/>
      <c r="S194"/>
      <c r="W194"/>
      <c r="AC194"/>
    </row>
    <row r="195" spans="5:29">
      <c r="E195" s="8"/>
      <c r="K195"/>
      <c r="L195"/>
      <c r="M195"/>
      <c r="N195"/>
      <c r="O195"/>
      <c r="P195"/>
      <c r="Q195"/>
      <c r="R195"/>
      <c r="S195"/>
      <c r="W195"/>
      <c r="AC195"/>
    </row>
    <row r="196" spans="5:29">
      <c r="E196" s="8"/>
      <c r="K196"/>
      <c r="L196"/>
      <c r="M196"/>
      <c r="N196"/>
      <c r="O196"/>
      <c r="P196"/>
      <c r="Q196"/>
      <c r="R196"/>
      <c r="S196"/>
      <c r="W196"/>
      <c r="AC196"/>
    </row>
    <row r="197" spans="5:29">
      <c r="E197" s="8"/>
      <c r="K197"/>
      <c r="L197"/>
      <c r="M197"/>
      <c r="N197"/>
      <c r="O197"/>
      <c r="P197"/>
      <c r="Q197"/>
      <c r="R197"/>
      <c r="S197"/>
      <c r="W197"/>
      <c r="AC197"/>
    </row>
    <row r="198" spans="5:29">
      <c r="E198" s="8"/>
      <c r="K198"/>
      <c r="L198"/>
      <c r="M198"/>
      <c r="N198"/>
      <c r="O198"/>
      <c r="P198"/>
      <c r="Q198"/>
      <c r="R198"/>
      <c r="S198"/>
      <c r="W198"/>
      <c r="AC198"/>
    </row>
    <row r="199" spans="5:29">
      <c r="E199" s="8"/>
      <c r="K199"/>
      <c r="L199"/>
      <c r="M199"/>
      <c r="N199"/>
      <c r="O199"/>
      <c r="P199"/>
      <c r="Q199"/>
      <c r="R199"/>
      <c r="S199"/>
      <c r="W199"/>
      <c r="AC199"/>
    </row>
    <row r="200" spans="5:29">
      <c r="E200" s="8"/>
      <c r="K200"/>
      <c r="L200"/>
      <c r="M200"/>
      <c r="N200"/>
      <c r="O200"/>
      <c r="P200"/>
      <c r="Q200"/>
      <c r="R200"/>
      <c r="S200"/>
      <c r="W200"/>
      <c r="AC200"/>
    </row>
    <row r="201" spans="5:29">
      <c r="E201" s="8"/>
      <c r="K201"/>
      <c r="L201"/>
      <c r="M201"/>
      <c r="N201"/>
      <c r="O201"/>
      <c r="P201"/>
      <c r="Q201"/>
      <c r="R201"/>
      <c r="S201"/>
      <c r="W201"/>
      <c r="AC201"/>
    </row>
    <row r="202" spans="5:29">
      <c r="E202" s="8"/>
      <c r="K202"/>
      <c r="L202"/>
      <c r="M202"/>
      <c r="N202"/>
      <c r="O202"/>
      <c r="P202"/>
      <c r="Q202"/>
      <c r="R202"/>
      <c r="S202"/>
      <c r="W202"/>
    </row>
    <row r="203" spans="5:29">
      <c r="E203" s="8"/>
      <c r="K203"/>
      <c r="L203"/>
      <c r="M203"/>
      <c r="N203"/>
      <c r="O203"/>
      <c r="P203"/>
      <c r="Q203"/>
      <c r="R203"/>
      <c r="S203"/>
      <c r="W203"/>
    </row>
    <row r="204" spans="5:29">
      <c r="E204" s="8"/>
      <c r="K204"/>
      <c r="L204"/>
      <c r="M204"/>
      <c r="N204"/>
      <c r="O204"/>
      <c r="P204"/>
      <c r="Q204"/>
      <c r="R204"/>
      <c r="S204"/>
      <c r="W204"/>
    </row>
    <row r="205" spans="5:29">
      <c r="E205" s="8"/>
      <c r="K205"/>
      <c r="L205"/>
      <c r="M205"/>
      <c r="N205"/>
      <c r="O205"/>
      <c r="P205"/>
      <c r="Q205"/>
      <c r="R205"/>
      <c r="S205"/>
      <c r="W205"/>
    </row>
    <row r="206" spans="5:29">
      <c r="E206" s="8"/>
      <c r="K206"/>
      <c r="L206"/>
      <c r="M206"/>
      <c r="N206"/>
      <c r="O206"/>
      <c r="P206"/>
      <c r="Q206"/>
      <c r="R206"/>
      <c r="S206"/>
      <c r="W206"/>
    </row>
  </sheetData>
  <mergeCells count="28">
    <mergeCell ref="B15:T15"/>
    <mergeCell ref="H23:H24"/>
    <mergeCell ref="I23:T23"/>
    <mergeCell ref="H26:T26"/>
    <mergeCell ref="B17:G17"/>
    <mergeCell ref="B19:G19"/>
    <mergeCell ref="B23:B24"/>
    <mergeCell ref="C23:C24"/>
    <mergeCell ref="D23:D24"/>
    <mergeCell ref="E23:E24"/>
    <mergeCell ref="F23:F24"/>
    <mergeCell ref="G23:G24"/>
    <mergeCell ref="P3:S6"/>
    <mergeCell ref="B4:G4"/>
    <mergeCell ref="B5:F5"/>
    <mergeCell ref="P7:S10"/>
    <mergeCell ref="P12:T12"/>
    <mergeCell ref="E95:X95"/>
    <mergeCell ref="E96:L96"/>
    <mergeCell ref="M96:N96"/>
    <mergeCell ref="P96:X96"/>
    <mergeCell ref="M97:N97"/>
    <mergeCell ref="P97:X97"/>
    <mergeCell ref="M94:N94"/>
    <mergeCell ref="P94:X94"/>
    <mergeCell ref="E93:L93"/>
    <mergeCell ref="M93:N93"/>
    <mergeCell ref="P93:X93"/>
  </mergeCells>
  <pageMargins left="2.0833333333333332E-2" right="0.70866141732283472" top="0.74803149606299213" bottom="0.74803149606299213" header="0.31496062992125984" footer="0.31496062992125984"/>
  <pageSetup paperSize="9" scale="55" orientation="landscape" r:id="rId1"/>
  <colBreaks count="3" manualBreakCount="3">
    <brk id="20" max="1048575" man="1"/>
    <brk id="21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плат 2019</vt:lpstr>
      <vt:lpstr>Лист1</vt:lpstr>
      <vt:lpstr>15 шк</vt:lpstr>
      <vt:lpstr>'15 шк'!Область_печати</vt:lpstr>
      <vt:lpstr>'плат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2021-11-29T14:43:55Z</dcterms:modified>
</cp:coreProperties>
</file>